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790" firstSheet="1" activeTab="4"/>
  </bookViews>
  <sheets>
    <sheet name="приложение 3 &quot;Рес. об&quot;" sheetId="1" r:id="rId1"/>
    <sheet name="прил. м.б. &quot;Рес. обесп." sheetId="8" r:id="rId2"/>
    <sheet name="приложение 2 правовое регулир." sheetId="2" r:id="rId3"/>
    <sheet name="приложение 4 источ. фин" sheetId="4" r:id="rId4"/>
    <sheet name="прилож №5 муниц задание" sheetId="5" r:id="rId5"/>
    <sheet name="прилож №6 коэф. значимости" sheetId="6" r:id="rId6"/>
  </sheets>
  <definedNames>
    <definedName name="_xlnm.Print_Titles" localSheetId="4">'прилож №5 муниц задание'!$6:$8</definedName>
    <definedName name="_xlnm.Print_Titles" localSheetId="5">'прилож №6 коэф. значимости'!$7:$8</definedName>
    <definedName name="_xlnm.Print_Titles" localSheetId="2">'приложение 2 правовое регулир.'!$7:$7</definedName>
    <definedName name="_xlnm.Print_Titles" localSheetId="0">'приложение 3 "Рес. об"'!$6:$9</definedName>
    <definedName name="_xlnm.Print_Titles" localSheetId="3">'приложение 4 источ. фин'!$6:$9</definedName>
  </definedNames>
  <calcPr calcId="145621"/>
</workbook>
</file>

<file path=xl/calcChain.xml><?xml version="1.0" encoding="utf-8"?>
<calcChain xmlns="http://schemas.openxmlformats.org/spreadsheetml/2006/main">
  <c r="J30" i="8" l="1"/>
  <c r="J27" i="8"/>
  <c r="I30" i="8"/>
  <c r="J65" i="8"/>
  <c r="K65" i="8"/>
  <c r="L65" i="8"/>
  <c r="M65" i="8"/>
  <c r="N65" i="8"/>
  <c r="I65" i="8"/>
  <c r="H68" i="8"/>
  <c r="I68" i="8"/>
  <c r="K68" i="8"/>
  <c r="L68" i="8"/>
  <c r="M68" i="8"/>
  <c r="N68" i="8"/>
  <c r="J68" i="8"/>
  <c r="K70" i="1"/>
  <c r="L70" i="1"/>
  <c r="M70" i="1"/>
  <c r="N70" i="1"/>
  <c r="L73" i="1"/>
  <c r="M73" i="1"/>
  <c r="N73" i="1"/>
  <c r="K73" i="1"/>
  <c r="H73" i="1"/>
  <c r="H74" i="1"/>
  <c r="I70" i="1"/>
  <c r="J70" i="1"/>
  <c r="J73" i="1"/>
  <c r="I73" i="1"/>
  <c r="H91" i="4"/>
  <c r="J91" i="4"/>
  <c r="K91" i="4"/>
  <c r="L91" i="4"/>
  <c r="L88" i="4" s="1"/>
  <c r="M91" i="4"/>
  <c r="N91" i="4"/>
  <c r="J88" i="4"/>
  <c r="K88" i="4"/>
  <c r="M88" i="4"/>
  <c r="N88" i="4"/>
  <c r="I88" i="4"/>
  <c r="I91" i="4"/>
  <c r="H77" i="1"/>
  <c r="H76" i="1"/>
  <c r="H75" i="1"/>
  <c r="K30" i="8" l="1"/>
  <c r="K27" i="8" s="1"/>
  <c r="L30" i="8"/>
  <c r="L27" i="8" s="1"/>
  <c r="M30" i="8"/>
  <c r="N30" i="8"/>
  <c r="N27" i="8" s="1"/>
  <c r="I27" i="8"/>
  <c r="M27" i="8"/>
  <c r="I52" i="8"/>
  <c r="J52" i="8"/>
  <c r="K52" i="8"/>
  <c r="L52" i="8"/>
  <c r="M52" i="8"/>
  <c r="N52" i="8"/>
  <c r="I50" i="8"/>
  <c r="K50" i="8"/>
  <c r="L50" i="8"/>
  <c r="M50" i="8"/>
  <c r="N50" i="8"/>
  <c r="H72" i="8"/>
  <c r="H71" i="8"/>
  <c r="H70" i="8"/>
  <c r="H69" i="8"/>
  <c r="H67" i="8"/>
  <c r="N66" i="8"/>
  <c r="N13" i="8" s="1"/>
  <c r="M66" i="8"/>
  <c r="L66" i="8"/>
  <c r="K66" i="8"/>
  <c r="J66" i="8"/>
  <c r="I66" i="8"/>
  <c r="H64" i="8"/>
  <c r="H61" i="8"/>
  <c r="N59" i="8"/>
  <c r="M59" i="8"/>
  <c r="L59" i="8"/>
  <c r="K59" i="8"/>
  <c r="H59" i="8" s="1"/>
  <c r="J59" i="8"/>
  <c r="I59" i="8"/>
  <c r="N58" i="8"/>
  <c r="N56" i="8" s="1"/>
  <c r="M58" i="8"/>
  <c r="M56" i="8" s="1"/>
  <c r="L58" i="8"/>
  <c r="L55" i="8" s="1"/>
  <c r="L54" i="8" s="1"/>
  <c r="K58" i="8"/>
  <c r="K56" i="8" s="1"/>
  <c r="J58" i="8"/>
  <c r="J55" i="8" s="1"/>
  <c r="J54" i="8" s="1"/>
  <c r="I58" i="8"/>
  <c r="I56" i="8" s="1"/>
  <c r="N55" i="8"/>
  <c r="N54" i="8" s="1"/>
  <c r="M55" i="8"/>
  <c r="M54" i="8" s="1"/>
  <c r="I55" i="8"/>
  <c r="I54" i="8" s="1"/>
  <c r="H53" i="8"/>
  <c r="H52" i="8" s="1"/>
  <c r="J51" i="8"/>
  <c r="J50" i="8" s="1"/>
  <c r="H51" i="8"/>
  <c r="H50" i="8" s="1"/>
  <c r="H49" i="8"/>
  <c r="H48" i="8"/>
  <c r="N47" i="8"/>
  <c r="M47" i="8"/>
  <c r="L47" i="8"/>
  <c r="K47" i="8"/>
  <c r="J47" i="8"/>
  <c r="I47" i="8"/>
  <c r="H46" i="8"/>
  <c r="H43" i="8"/>
  <c r="N40" i="8"/>
  <c r="M40" i="8"/>
  <c r="L40" i="8"/>
  <c r="K40" i="8"/>
  <c r="J40" i="8"/>
  <c r="I40" i="8"/>
  <c r="H39" i="8"/>
  <c r="H38" i="8"/>
  <c r="H37" i="8"/>
  <c r="H34" i="8"/>
  <c r="H33" i="8"/>
  <c r="H32" i="8"/>
  <c r="H31" i="8"/>
  <c r="H26" i="8"/>
  <c r="H25" i="8"/>
  <c r="H24" i="8"/>
  <c r="H23" i="8"/>
  <c r="N21" i="8"/>
  <c r="N17" i="8" s="1"/>
  <c r="M21" i="8"/>
  <c r="M18" i="8" s="1"/>
  <c r="M14" i="8" s="1"/>
  <c r="L21" i="8"/>
  <c r="K21" i="8"/>
  <c r="J21" i="8"/>
  <c r="I21" i="8"/>
  <c r="I18" i="8" s="1"/>
  <c r="I14" i="8" s="1"/>
  <c r="L18" i="8"/>
  <c r="J56" i="8" l="1"/>
  <c r="K17" i="8"/>
  <c r="I17" i="8"/>
  <c r="M17" i="8"/>
  <c r="M13" i="8" s="1"/>
  <c r="L17" i="8"/>
  <c r="H40" i="8"/>
  <c r="H66" i="8"/>
  <c r="H21" i="8"/>
  <c r="L14" i="8"/>
  <c r="L10" i="8" s="1"/>
  <c r="K13" i="8"/>
  <c r="L13" i="8"/>
  <c r="H30" i="8"/>
  <c r="H27" i="8" s="1"/>
  <c r="H58" i="8"/>
  <c r="H65" i="8"/>
  <c r="J18" i="8"/>
  <c r="N18" i="8"/>
  <c r="N14" i="8" s="1"/>
  <c r="N10" i="8" s="1"/>
  <c r="K55" i="8"/>
  <c r="K54" i="8" s="1"/>
  <c r="L56" i="8"/>
  <c r="K18" i="8"/>
  <c r="K14" i="8" s="1"/>
  <c r="H47" i="8"/>
  <c r="H55" i="8"/>
  <c r="H54" i="8" s="1"/>
  <c r="I10" i="8"/>
  <c r="K10" i="8"/>
  <c r="M10" i="8"/>
  <c r="J17" i="8" l="1"/>
  <c r="J13" i="8" s="1"/>
  <c r="H17" i="8"/>
  <c r="I13" i="8"/>
  <c r="H56" i="8"/>
  <c r="J14" i="8"/>
  <c r="H18" i="8"/>
  <c r="H13" i="8"/>
  <c r="E14" i="5"/>
  <c r="E10" i="5" s="1"/>
  <c r="E9" i="5" s="1"/>
  <c r="F14" i="5"/>
  <c r="F10" i="5" s="1"/>
  <c r="F9" i="5" s="1"/>
  <c r="G14" i="5"/>
  <c r="G10" i="5" s="1"/>
  <c r="G9" i="5" s="1"/>
  <c r="H14" i="5"/>
  <c r="H10" i="5" s="1"/>
  <c r="H9" i="5" s="1"/>
  <c r="I14" i="5"/>
  <c r="I10" i="5" s="1"/>
  <c r="I9" i="5" s="1"/>
  <c r="J14" i="5"/>
  <c r="J10" i="5" s="1"/>
  <c r="J9" i="5" s="1"/>
  <c r="L14" i="5"/>
  <c r="L10" i="5" s="1"/>
  <c r="L9" i="5" s="1"/>
  <c r="M14" i="5"/>
  <c r="M10" i="5" s="1"/>
  <c r="M9" i="5" s="1"/>
  <c r="N14" i="5"/>
  <c r="N10" i="5" s="1"/>
  <c r="N9" i="5" s="1"/>
  <c r="O14" i="5"/>
  <c r="O10" i="5" s="1"/>
  <c r="O9" i="5" s="1"/>
  <c r="D14" i="5"/>
  <c r="D10" i="5" s="1"/>
  <c r="D9" i="5" s="1"/>
  <c r="K14" i="5"/>
  <c r="K10" i="5" s="1"/>
  <c r="K9" i="5" s="1"/>
  <c r="K32" i="4"/>
  <c r="L32" i="4"/>
  <c r="M32" i="4"/>
  <c r="N32" i="4"/>
  <c r="J56" i="4"/>
  <c r="J57" i="4"/>
  <c r="J58" i="4"/>
  <c r="I32" i="4"/>
  <c r="K27" i="1"/>
  <c r="J30" i="4"/>
  <c r="K30" i="4"/>
  <c r="L30" i="4"/>
  <c r="M30" i="4"/>
  <c r="N30" i="4"/>
  <c r="J31" i="4"/>
  <c r="K31" i="4"/>
  <c r="L31" i="4"/>
  <c r="M31" i="4"/>
  <c r="N31" i="4"/>
  <c r="I30" i="4"/>
  <c r="K26" i="1"/>
  <c r="L26" i="1"/>
  <c r="M26" i="1"/>
  <c r="N26" i="1"/>
  <c r="I27" i="1"/>
  <c r="L27" i="1"/>
  <c r="M27" i="1"/>
  <c r="N27" i="1"/>
  <c r="I26" i="1"/>
  <c r="J10" i="8" l="1"/>
  <c r="H10" i="8" s="1"/>
  <c r="H14" i="8"/>
  <c r="I18" i="4"/>
  <c r="L15" i="4"/>
  <c r="J52" i="4"/>
  <c r="K52" i="4"/>
  <c r="L52" i="4"/>
  <c r="M52" i="4"/>
  <c r="N52" i="4"/>
  <c r="I52" i="4"/>
  <c r="J15" i="4"/>
  <c r="K29" i="4"/>
  <c r="M15" i="4"/>
  <c r="I31" i="4"/>
  <c r="I29" i="4"/>
  <c r="H31" i="4"/>
  <c r="H33" i="4"/>
  <c r="H25" i="4"/>
  <c r="J20" i="4"/>
  <c r="J16" i="4" s="1"/>
  <c r="K20" i="4"/>
  <c r="K18" i="4" s="1"/>
  <c r="L20" i="4"/>
  <c r="M20" i="4"/>
  <c r="N20" i="4"/>
  <c r="J21" i="4"/>
  <c r="K21" i="4"/>
  <c r="L21" i="4"/>
  <c r="M21" i="4"/>
  <c r="M17" i="4" s="1"/>
  <c r="N21" i="4"/>
  <c r="N17" i="4" s="1"/>
  <c r="I21" i="4"/>
  <c r="I20" i="4"/>
  <c r="I16" i="4" s="1"/>
  <c r="H19" i="4"/>
  <c r="J43" i="4"/>
  <c r="K43" i="4"/>
  <c r="L43" i="4"/>
  <c r="M43" i="4"/>
  <c r="N43" i="4"/>
  <c r="I43" i="4"/>
  <c r="J70" i="4"/>
  <c r="K70" i="4"/>
  <c r="L70" i="4"/>
  <c r="M70" i="4"/>
  <c r="N70" i="4"/>
  <c r="J68" i="4"/>
  <c r="K68" i="4"/>
  <c r="L68" i="4"/>
  <c r="M68" i="4"/>
  <c r="M65" i="4" s="1"/>
  <c r="N68" i="4"/>
  <c r="J69" i="4"/>
  <c r="J66" i="4" s="1"/>
  <c r="K69" i="4"/>
  <c r="K66" i="4" s="1"/>
  <c r="L69" i="4"/>
  <c r="L66" i="4" s="1"/>
  <c r="M69" i="4"/>
  <c r="M66" i="4" s="1"/>
  <c r="N69" i="4"/>
  <c r="N66" i="4" s="1"/>
  <c r="I70" i="4"/>
  <c r="I69" i="4"/>
  <c r="I66" i="4" s="1"/>
  <c r="I68" i="4"/>
  <c r="J77" i="4"/>
  <c r="K77" i="4"/>
  <c r="L77" i="4"/>
  <c r="M77" i="4"/>
  <c r="N77" i="4"/>
  <c r="J78" i="4"/>
  <c r="K78" i="4"/>
  <c r="L78" i="4"/>
  <c r="M78" i="4"/>
  <c r="N78" i="4"/>
  <c r="I77" i="4"/>
  <c r="I64" i="4" s="1"/>
  <c r="I78" i="4"/>
  <c r="E22" i="6"/>
  <c r="F22" i="6"/>
  <c r="G22" i="6"/>
  <c r="H22" i="6"/>
  <c r="E23" i="6"/>
  <c r="F23" i="6"/>
  <c r="G23" i="6"/>
  <c r="H23" i="6"/>
  <c r="E24" i="6"/>
  <c r="F24" i="6"/>
  <c r="G24" i="6"/>
  <c r="H24" i="6"/>
  <c r="D25" i="6"/>
  <c r="E25" i="6"/>
  <c r="F25" i="6"/>
  <c r="G25" i="6"/>
  <c r="H25" i="6"/>
  <c r="C25" i="6"/>
  <c r="C24" i="6"/>
  <c r="C22" i="6"/>
  <c r="C23" i="6"/>
  <c r="H66" i="4" l="1"/>
  <c r="L65" i="4"/>
  <c r="L17" i="4"/>
  <c r="I17" i="4"/>
  <c r="K17" i="4"/>
  <c r="H52" i="4"/>
  <c r="H20" i="4"/>
  <c r="N29" i="4"/>
  <c r="H78" i="4"/>
  <c r="I65" i="4"/>
  <c r="N65" i="4"/>
  <c r="J65" i="4"/>
  <c r="J12" i="4" s="1"/>
  <c r="L18" i="4"/>
  <c r="L29" i="4"/>
  <c r="L16" i="4"/>
  <c r="L12" i="4" s="1"/>
  <c r="I15" i="4"/>
  <c r="H70" i="4"/>
  <c r="K16" i="4"/>
  <c r="K12" i="4" s="1"/>
  <c r="H43" i="4"/>
  <c r="H21" i="4"/>
  <c r="N18" i="4"/>
  <c r="H30" i="4"/>
  <c r="N16" i="4"/>
  <c r="K15" i="4"/>
  <c r="K65" i="4"/>
  <c r="M18" i="4"/>
  <c r="M29" i="4"/>
  <c r="M16" i="4"/>
  <c r="M12" i="4" s="1"/>
  <c r="N15" i="4"/>
  <c r="J18" i="4"/>
  <c r="I76" i="4"/>
  <c r="H76" i="4" s="1"/>
  <c r="H77" i="4"/>
  <c r="N76" i="4"/>
  <c r="M76" i="4"/>
  <c r="L76" i="4"/>
  <c r="K76" i="4"/>
  <c r="J76" i="4"/>
  <c r="H68" i="4"/>
  <c r="H69" i="4"/>
  <c r="I67" i="4"/>
  <c r="N67" i="4"/>
  <c r="N63" i="4" s="1"/>
  <c r="M67" i="4"/>
  <c r="M63" i="4" s="1"/>
  <c r="L67" i="4"/>
  <c r="L63" i="4" s="1"/>
  <c r="K67" i="4"/>
  <c r="K63" i="4" s="1"/>
  <c r="J67" i="4"/>
  <c r="J63" i="4" s="1"/>
  <c r="N64" i="4"/>
  <c r="M64" i="4"/>
  <c r="M11" i="4" s="1"/>
  <c r="L64" i="4"/>
  <c r="L11" i="4" s="1"/>
  <c r="K64" i="4"/>
  <c r="J64" i="4"/>
  <c r="H40" i="4"/>
  <c r="H39" i="4"/>
  <c r="H38" i="4"/>
  <c r="H33" i="1"/>
  <c r="H32" i="1"/>
  <c r="H31" i="1"/>
  <c r="I62" i="1"/>
  <c r="H69" i="1"/>
  <c r="H68" i="1"/>
  <c r="H85" i="4"/>
  <c r="H67" i="4" l="1"/>
  <c r="N11" i="4"/>
  <c r="H64" i="4"/>
  <c r="H18" i="4"/>
  <c r="H65" i="4"/>
  <c r="I12" i="4"/>
  <c r="K11" i="4"/>
  <c r="I63" i="4"/>
  <c r="H63" i="4" s="1"/>
  <c r="N12" i="4"/>
  <c r="H15" i="4"/>
  <c r="I11" i="4"/>
  <c r="H16" i="4"/>
  <c r="J11" i="4"/>
  <c r="D24" i="6"/>
  <c r="I38" i="1"/>
  <c r="J38" i="1"/>
  <c r="K38" i="1"/>
  <c r="L38" i="1"/>
  <c r="M38" i="1"/>
  <c r="N38" i="1"/>
  <c r="H12" i="4" l="1"/>
  <c r="H11" i="4"/>
  <c r="I84" i="4"/>
  <c r="N84" i="4"/>
  <c r="M84" i="4"/>
  <c r="L84" i="4"/>
  <c r="K84" i="4"/>
  <c r="J84" i="4"/>
  <c r="H95" i="4"/>
  <c r="H94" i="4"/>
  <c r="H93" i="4"/>
  <c r="H92" i="4"/>
  <c r="H90" i="4"/>
  <c r="N89" i="4"/>
  <c r="M89" i="4"/>
  <c r="L89" i="4"/>
  <c r="L13" i="4" s="1"/>
  <c r="K89" i="4"/>
  <c r="J89" i="4"/>
  <c r="I89" i="4"/>
  <c r="H86" i="4"/>
  <c r="H84" i="4" s="1"/>
  <c r="H83" i="4"/>
  <c r="H82" i="4"/>
  <c r="H80" i="4"/>
  <c r="H79" i="4"/>
  <c r="H75" i="4"/>
  <c r="H71" i="4"/>
  <c r="H72" i="4"/>
  <c r="H58" i="4"/>
  <c r="H57" i="4"/>
  <c r="H56" i="4"/>
  <c r="N55" i="4"/>
  <c r="N14" i="4" s="1"/>
  <c r="M55" i="4"/>
  <c r="M14" i="4" s="1"/>
  <c r="L55" i="4"/>
  <c r="L14" i="4" s="1"/>
  <c r="K55" i="4"/>
  <c r="K14" i="4" s="1"/>
  <c r="J55" i="4"/>
  <c r="I55" i="4"/>
  <c r="H62" i="4"/>
  <c r="H61" i="4"/>
  <c r="H60" i="4"/>
  <c r="N59" i="4"/>
  <c r="M59" i="4"/>
  <c r="L59" i="4"/>
  <c r="K59" i="4"/>
  <c r="J59" i="4"/>
  <c r="I59" i="4"/>
  <c r="H54" i="4"/>
  <c r="H53" i="4"/>
  <c r="H51" i="4"/>
  <c r="H46" i="4"/>
  <c r="H45" i="4"/>
  <c r="H44" i="4"/>
  <c r="H42" i="4"/>
  <c r="H41" i="4"/>
  <c r="H37" i="4"/>
  <c r="H36" i="4"/>
  <c r="H35" i="4"/>
  <c r="J32" i="4"/>
  <c r="J17" i="4" s="1"/>
  <c r="H28" i="4"/>
  <c r="H27" i="4"/>
  <c r="H26" i="4"/>
  <c r="H24" i="4"/>
  <c r="H23" i="4"/>
  <c r="H22" i="4"/>
  <c r="M47" i="1"/>
  <c r="N47" i="1"/>
  <c r="H53" i="1"/>
  <c r="H52" i="1"/>
  <c r="H50" i="1"/>
  <c r="H49" i="1"/>
  <c r="H48" i="1"/>
  <c r="J51" i="1"/>
  <c r="K51" i="1"/>
  <c r="K47" i="1" s="1"/>
  <c r="L51" i="1"/>
  <c r="M51" i="1"/>
  <c r="N51" i="1"/>
  <c r="I51" i="1"/>
  <c r="I47" i="1" s="1"/>
  <c r="H67" i="1"/>
  <c r="H55" i="4" l="1"/>
  <c r="I14" i="4"/>
  <c r="M10" i="4"/>
  <c r="I13" i="4"/>
  <c r="M13" i="4"/>
  <c r="L10" i="4"/>
  <c r="J47" i="1"/>
  <c r="L47" i="1"/>
  <c r="H34" i="4"/>
  <c r="N13" i="4"/>
  <c r="H89" i="4"/>
  <c r="K13" i="4"/>
  <c r="H59" i="4"/>
  <c r="H51" i="1"/>
  <c r="K17" i="1"/>
  <c r="L17" i="1"/>
  <c r="F19" i="6" s="1"/>
  <c r="M17" i="1"/>
  <c r="G19" i="6" s="1"/>
  <c r="N17" i="1"/>
  <c r="K18" i="1"/>
  <c r="L18" i="1"/>
  <c r="M18" i="1"/>
  <c r="M15" i="1" s="1"/>
  <c r="N18" i="1"/>
  <c r="H19" i="6"/>
  <c r="E29" i="6"/>
  <c r="F29" i="6"/>
  <c r="G29" i="6"/>
  <c r="H29" i="6"/>
  <c r="K28" i="1"/>
  <c r="E21" i="6" s="1"/>
  <c r="L28" i="1"/>
  <c r="F21" i="6" s="1"/>
  <c r="M28" i="1"/>
  <c r="G21" i="6" s="1"/>
  <c r="N28" i="1"/>
  <c r="H21" i="6" s="1"/>
  <c r="K44" i="1"/>
  <c r="L44" i="1"/>
  <c r="M44" i="1"/>
  <c r="N44" i="1"/>
  <c r="K56" i="1"/>
  <c r="L56" i="1"/>
  <c r="M56" i="1"/>
  <c r="N56" i="1"/>
  <c r="K62" i="1"/>
  <c r="L62" i="1"/>
  <c r="M62" i="1"/>
  <c r="N62" i="1"/>
  <c r="K71" i="1"/>
  <c r="L71" i="1"/>
  <c r="M71" i="1"/>
  <c r="N71" i="1"/>
  <c r="L15" i="1" l="1"/>
  <c r="L12" i="1" s="1"/>
  <c r="N15" i="1"/>
  <c r="N12" i="1" s="1"/>
  <c r="K15" i="1"/>
  <c r="K10" i="4"/>
  <c r="I10" i="4"/>
  <c r="J13" i="4"/>
  <c r="H13" i="4" s="1"/>
  <c r="H17" i="4"/>
  <c r="N10" i="4"/>
  <c r="E19" i="6"/>
  <c r="H88" i="4"/>
  <c r="H32" i="4"/>
  <c r="J29" i="4"/>
  <c r="N55" i="1"/>
  <c r="N16" i="1"/>
  <c r="H18" i="6" s="1"/>
  <c r="M55" i="1"/>
  <c r="M12" i="1"/>
  <c r="M14" i="1"/>
  <c r="L55" i="1"/>
  <c r="L14" i="1"/>
  <c r="K55" i="1"/>
  <c r="K12" i="1"/>
  <c r="K14" i="1"/>
  <c r="N14" i="1"/>
  <c r="M16" i="1"/>
  <c r="G18" i="6" s="1"/>
  <c r="L16" i="1"/>
  <c r="F18" i="6" s="1"/>
  <c r="K16" i="1"/>
  <c r="E18" i="6" s="1"/>
  <c r="I17" i="1"/>
  <c r="I18" i="1"/>
  <c r="J18" i="1"/>
  <c r="J28" i="1"/>
  <c r="D21" i="6" s="1"/>
  <c r="I28" i="1"/>
  <c r="C21" i="6" s="1"/>
  <c r="C29" i="6"/>
  <c r="H28" i="1"/>
  <c r="H80" i="1"/>
  <c r="H79" i="1"/>
  <c r="H78" i="1"/>
  <c r="J71" i="1"/>
  <c r="I71" i="1"/>
  <c r="H71" i="1"/>
  <c r="H72" i="1"/>
  <c r="J62" i="1"/>
  <c r="H62" i="1" s="1"/>
  <c r="J56" i="1"/>
  <c r="I56" i="1"/>
  <c r="J44" i="1"/>
  <c r="I44" i="1"/>
  <c r="H44" i="1" s="1"/>
  <c r="H81" i="1"/>
  <c r="D23" i="6"/>
  <c r="H66" i="1"/>
  <c r="H64" i="1"/>
  <c r="H63" i="1"/>
  <c r="H61" i="1"/>
  <c r="H59" i="1"/>
  <c r="H58" i="1"/>
  <c r="H57" i="1"/>
  <c r="H24" i="1"/>
  <c r="H25" i="1"/>
  <c r="H18" i="1" s="1"/>
  <c r="H54" i="1"/>
  <c r="H46" i="1"/>
  <c r="H45" i="1"/>
  <c r="H43" i="1"/>
  <c r="H36" i="1"/>
  <c r="H35" i="1"/>
  <c r="H34" i="1"/>
  <c r="H41" i="1"/>
  <c r="H40" i="1"/>
  <c r="H39" i="1"/>
  <c r="H21" i="1"/>
  <c r="H22" i="1"/>
  <c r="H23" i="1"/>
  <c r="H20" i="1"/>
  <c r="H19" i="1"/>
  <c r="H37" i="1"/>
  <c r="H42" i="1"/>
  <c r="H47" i="1"/>
  <c r="H30" i="1" l="1"/>
  <c r="J15" i="1"/>
  <c r="J12" i="1" s="1"/>
  <c r="D37" i="6" s="1"/>
  <c r="H29" i="1"/>
  <c r="J26" i="1"/>
  <c r="J27" i="1"/>
  <c r="D29" i="6" s="1"/>
  <c r="I15" i="1"/>
  <c r="I12" i="1" s="1"/>
  <c r="C33" i="6" s="1"/>
  <c r="H29" i="4"/>
  <c r="J14" i="4"/>
  <c r="H56" i="1"/>
  <c r="D22" i="6"/>
  <c r="H33" i="6"/>
  <c r="H37" i="6"/>
  <c r="I14" i="1"/>
  <c r="C19" i="6"/>
  <c r="G33" i="6"/>
  <c r="G37" i="6"/>
  <c r="F37" i="6"/>
  <c r="F33" i="6"/>
  <c r="E33" i="6"/>
  <c r="E37" i="6"/>
  <c r="H38" i="1"/>
  <c r="I55" i="1"/>
  <c r="K11" i="1"/>
  <c r="J55" i="1"/>
  <c r="M11" i="1"/>
  <c r="L11" i="1"/>
  <c r="K13" i="1"/>
  <c r="E15" i="6" s="1"/>
  <c r="J17" i="1"/>
  <c r="M13" i="1"/>
  <c r="G15" i="6" s="1"/>
  <c r="L13" i="1"/>
  <c r="F15" i="6" s="1"/>
  <c r="I16" i="1"/>
  <c r="C18" i="6" s="1"/>
  <c r="N11" i="1"/>
  <c r="N13" i="1"/>
  <c r="H15" i="6" s="1"/>
  <c r="H17" i="1"/>
  <c r="H15" i="1" l="1"/>
  <c r="H12" i="1" s="1"/>
  <c r="I13" i="1"/>
  <c r="C15" i="6" s="1"/>
  <c r="C37" i="6"/>
  <c r="D33" i="6"/>
  <c r="J10" i="4"/>
  <c r="H10" i="4" s="1"/>
  <c r="H14" i="4"/>
  <c r="H27" i="1"/>
  <c r="H26" i="1"/>
  <c r="D19" i="6"/>
  <c r="N10" i="1"/>
  <c r="H32" i="6"/>
  <c r="H39" i="6"/>
  <c r="H36" i="6"/>
  <c r="H47" i="6"/>
  <c r="H13" i="6"/>
  <c r="L10" i="1"/>
  <c r="G48" i="6" s="1"/>
  <c r="F13" i="6"/>
  <c r="F39" i="6"/>
  <c r="F47" i="6"/>
  <c r="F32" i="6"/>
  <c r="F36" i="6"/>
  <c r="H55" i="1"/>
  <c r="M10" i="1"/>
  <c r="H48" i="6" s="1"/>
  <c r="G36" i="6"/>
  <c r="G13" i="6"/>
  <c r="G39" i="6"/>
  <c r="G47" i="6"/>
  <c r="G32" i="6"/>
  <c r="H70" i="1"/>
  <c r="K10" i="1"/>
  <c r="F48" i="6" s="1"/>
  <c r="E13" i="6"/>
  <c r="E32" i="6"/>
  <c r="E36" i="6"/>
  <c r="E39" i="6"/>
  <c r="I11" i="1"/>
  <c r="J14" i="1"/>
  <c r="J16" i="1"/>
  <c r="H30" i="6" l="1"/>
  <c r="H31" i="6"/>
  <c r="H43" i="6"/>
  <c r="H46" i="6"/>
  <c r="H35" i="6"/>
  <c r="H38" i="6"/>
  <c r="H40" i="6"/>
  <c r="H12" i="6"/>
  <c r="H14" i="6"/>
  <c r="H17" i="6"/>
  <c r="H45" i="6"/>
  <c r="H20" i="6"/>
  <c r="H27" i="6"/>
  <c r="G35" i="6"/>
  <c r="G12" i="6"/>
  <c r="G14" i="6"/>
  <c r="G17" i="6"/>
  <c r="G38" i="6"/>
  <c r="G40" i="6"/>
  <c r="G43" i="6"/>
  <c r="G45" i="6"/>
  <c r="G46" i="6"/>
  <c r="G30" i="6"/>
  <c r="G31" i="6"/>
  <c r="G20" i="6"/>
  <c r="G27" i="6"/>
  <c r="H16" i="1"/>
  <c r="D18" i="6"/>
  <c r="I10" i="1"/>
  <c r="C36" i="6"/>
  <c r="C32" i="6"/>
  <c r="C47" i="6"/>
  <c r="C39" i="6"/>
  <c r="C13" i="6"/>
  <c r="F12" i="6"/>
  <c r="F14" i="6"/>
  <c r="F17" i="6"/>
  <c r="F38" i="6"/>
  <c r="F40" i="6"/>
  <c r="F43" i="6"/>
  <c r="F45" i="6"/>
  <c r="F46" i="6"/>
  <c r="F30" i="6"/>
  <c r="F31" i="6"/>
  <c r="F35" i="6"/>
  <c r="F20" i="6"/>
  <c r="F27" i="6"/>
  <c r="E12" i="6"/>
  <c r="E14" i="6"/>
  <c r="E17" i="6"/>
  <c r="E20" i="6"/>
  <c r="E27" i="6"/>
  <c r="E30" i="6"/>
  <c r="E31" i="6"/>
  <c r="E35" i="6"/>
  <c r="E38" i="6"/>
  <c r="E40" i="6"/>
  <c r="E43" i="6"/>
  <c r="E45" i="6"/>
  <c r="E46" i="6"/>
  <c r="J13" i="1"/>
  <c r="D15" i="6" s="1"/>
  <c r="J11" i="1"/>
  <c r="H14" i="1"/>
  <c r="D48" i="6" l="1"/>
  <c r="C45" i="6"/>
  <c r="C40" i="6"/>
  <c r="C30" i="6"/>
  <c r="C17" i="6"/>
  <c r="C12" i="6"/>
  <c r="C46" i="6"/>
  <c r="C35" i="6"/>
  <c r="C31" i="6"/>
  <c r="C14" i="6"/>
  <c r="C38" i="6"/>
  <c r="C43" i="6"/>
  <c r="C20" i="6"/>
  <c r="C27" i="6"/>
  <c r="D32" i="6"/>
  <c r="D36" i="6"/>
  <c r="D39" i="6"/>
  <c r="D47" i="6"/>
  <c r="D13" i="6"/>
  <c r="H13" i="1"/>
  <c r="H10" i="1" s="1"/>
  <c r="C48" i="6" s="1"/>
  <c r="J10" i="1"/>
  <c r="E48" i="6" s="1"/>
  <c r="H11" i="1"/>
  <c r="D43" i="6" l="1"/>
  <c r="D45" i="6"/>
  <c r="D30" i="6"/>
  <c r="D31" i="6"/>
  <c r="D40" i="6"/>
  <c r="D46" i="6"/>
  <c r="D35" i="6"/>
  <c r="D12" i="6"/>
  <c r="D38" i="6"/>
  <c r="D14" i="6"/>
  <c r="D20" i="6"/>
  <c r="D27" i="6"/>
  <c r="D17" i="6"/>
</calcChain>
</file>

<file path=xl/sharedStrings.xml><?xml version="1.0" encoding="utf-8"?>
<sst xmlns="http://schemas.openxmlformats.org/spreadsheetml/2006/main" count="1055" uniqueCount="250">
  <si>
    <t>№ п/п</t>
  </si>
  <si>
    <t>2015год</t>
  </si>
  <si>
    <t>2017год</t>
  </si>
  <si>
    <t>2019 год</t>
  </si>
  <si>
    <t>к муниципальной программе "Развитие образования</t>
  </si>
  <si>
    <t>Октябрьского района на 2015-2020годы</t>
  </si>
  <si>
    <t>Предполагаемые к принятию меры правового регулирования реализации  муниципальной программы</t>
  </si>
  <si>
    <t>П/П</t>
  </si>
  <si>
    <t>Вид нормативного правового акта</t>
  </si>
  <si>
    <t>Основные положения (наименование нормативного правового акта</t>
  </si>
  <si>
    <t>Координатор муниципальной программы, координатор подпрограммы</t>
  </si>
  <si>
    <t>Ожидаемые сроки принятия</t>
  </si>
  <si>
    <t>Приложение №2</t>
  </si>
  <si>
    <t>Приложение №4</t>
  </si>
  <si>
    <t>№п/п</t>
  </si>
  <si>
    <t>Наименование муниципальной программы, подпрограммы основного мероприятия, мероприятия</t>
  </si>
  <si>
    <t>Источники финансирования</t>
  </si>
  <si>
    <t>всего</t>
  </si>
  <si>
    <t>Приложение №5</t>
  </si>
  <si>
    <t>Прогноз сводных показателей муниципальных заданий на оказание муниципальных услуг (выполнение работ Муниципальными образовательными организациями Октябрьского района по муниципальной программе "Развитие Образования Октябрьского района  2015-2020годы"</t>
  </si>
  <si>
    <t>Наименование подпрограммы, услуги (работы), показателя объема услуги</t>
  </si>
  <si>
    <t>Единица измерения</t>
  </si>
  <si>
    <t>Значение показателя объема  услуги</t>
  </si>
  <si>
    <t>2016 год</t>
  </si>
  <si>
    <t>2018 год</t>
  </si>
  <si>
    <t>2020 год</t>
  </si>
  <si>
    <t>Общий объем ассигнований направленный на оказание муниципальной услуги ( выполненик работ), тыс. рублей</t>
  </si>
  <si>
    <t>Коэффициент значимости мероприятий</t>
  </si>
  <si>
    <t>Наименование подпрограммы, основного мероприятия, мероприятия</t>
  </si>
  <si>
    <t>Значение коэффициента значимости по годам реализации программы</t>
  </si>
  <si>
    <t>Подпрограмма 1 «Развитие дошкольного, общего и дополнительного образования детей на 2015-2020годы»</t>
  </si>
  <si>
    <t xml:space="preserve">Мероприятие 1.1.2.  «Выплата компенсации части родительской платы за присмотр и уход за детьми в дошкольных образовательных организациях» </t>
  </si>
  <si>
    <t>Мероприятие  1.2.1. «Модернизация региональной системы дошкольного образования»</t>
  </si>
  <si>
    <t>Мероприятие 1.2.3. "Капитальные вложения в объекты муниципальной собственности".</t>
  </si>
  <si>
    <t>Мероприятие 1.2.4  "Создание в общеобразовательных организациях, расположенных в сельской местности, условий для занятия физической культурой и спортом"</t>
  </si>
  <si>
    <t>Мероприятие 1.2.5 "Создание (исходя из прогнозируемой потребности) новых мест в общеобразовательных организациях Амурской области"</t>
  </si>
  <si>
    <t xml:space="preserve">Мероприятие  1.2.6. «Обеспечение пожарной и антитеррористической безопасности образовательных организаций » </t>
  </si>
  <si>
    <t>Третье основное мероприятие 1.3. "Обеспечение поддержки детей с особыми потребностями.</t>
  </si>
  <si>
    <t xml:space="preserve">Мероприятие 1.3.1. «Выявление и поддержка одаренных детей» </t>
  </si>
  <si>
    <t>Мероприятие  1.3.2. «Реализация моделей получения качественного дошкольного, общего и дополнительного образования детьми-инвалидами и лицами с ограниченными возможностями здоровья</t>
  </si>
  <si>
    <t>Основное мероприятие 1.4 "Реализация мероприятий федеральных целевых программ</t>
  </si>
  <si>
    <t>Мероприятие 1.4.1. "Реализация мероприятий федеральной целевой программы "Культура России (2012 - 2018 годы)"</t>
  </si>
  <si>
    <t>Мероприятие 2.1.1 «Частичная оплата стоимости путевок для детей, работающих граждан в организации отдыха и оздоровления детей в каникулярное время путем предоставления субсидии муниципальным образованиям»</t>
  </si>
  <si>
    <t>Мероприятие 2.1 2 «Организация и проведение районных профильных смен»</t>
  </si>
  <si>
    <t>Мероприятия 2.1.3.«Мероприятия по проведению оздоровительной кампании детей»</t>
  </si>
  <si>
    <t>к муниципальной программе «Развитие образования Октябрьского района на 2015 – 2020 годы»</t>
  </si>
  <si>
    <t>Ресурсное обеспечение  реализации муниципальной программы «Развитие образования Октябрьского района на 2015 –2020 годы»</t>
  </si>
  <si>
    <t>координатор муниципальной программы, участники муниципальной  программы</t>
  </si>
  <si>
    <t>Код бюджетной  классификации</t>
  </si>
  <si>
    <t>Оценка расходов (тыс.рублей), годы</t>
  </si>
  <si>
    <t>ГРБС</t>
  </si>
  <si>
    <t>Рз ПР</t>
  </si>
  <si>
    <t>ЦСР</t>
  </si>
  <si>
    <t>КВР</t>
  </si>
  <si>
    <t>Развитие образования Октябрьского района на 2015– 2020 годы»</t>
  </si>
  <si>
    <t>Всего, в том числе</t>
  </si>
  <si>
    <t>008</t>
  </si>
  <si>
    <t>0701</t>
  </si>
  <si>
    <t>611</t>
  </si>
  <si>
    <t>1004</t>
  </si>
  <si>
    <t>612</t>
  </si>
  <si>
    <t>0702</t>
  </si>
  <si>
    <t>2</t>
  </si>
  <si>
    <t>321</t>
  </si>
  <si>
    <t>отдел образования</t>
  </si>
  <si>
    <t>0410107880</t>
  </si>
  <si>
    <t>0410108870</t>
  </si>
  <si>
    <t>Основное мероприятие 1.1.Обеспечение государственных гарантий прав граждан на получение общедоступного дошкольного, начального, основного, общего и дополнительного образования"   включает следующие мероприятия:</t>
  </si>
  <si>
    <t xml:space="preserve">Мероприятие 1.1.4. Обеспечение деятельности  (оказание услуг) муниципальных учреждений </t>
  </si>
  <si>
    <t>Мероприятие 2.1.4. «Развитие инфраструктуры отдыха, оздоровления и занятости детей и подростков в каникулярное время»</t>
  </si>
  <si>
    <t xml:space="preserve">мероприятие 2.2.1.«Организация и осуществление деятельности по опеке и попечительству в отношении несовершеннолетних» </t>
  </si>
  <si>
    <t xml:space="preserve">мероприятие 2.2.2 «Оплата содержания ребенка в семье опекуна и приемной семье, а также вознаграждения приемному родителю» </t>
  </si>
  <si>
    <t>Мероприятие 2.2.3. «Выплата единовременного пособия при всех формах устройства детей, лишенных родительского попечения, в семью»</t>
  </si>
  <si>
    <t>Мероприятие 2.2.4. «Предоставление дополнительных гарантий по социальной поддержке детей-сирот и детей, оставшихся без попечения родителей»</t>
  </si>
  <si>
    <t>Мероприятие 2.2.5. "Единовременная денежная выплата при передаче ребенка на воспитание в семью".</t>
  </si>
  <si>
    <t>Мероприятие 2.2.6. «Обеспечение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</t>
  </si>
  <si>
    <t>Мероприятие 3.1.1 "Содержание исполнительных органов власти".</t>
  </si>
  <si>
    <t>Основное мероприятие 3.2 "Функционирование  муниципальных учреждений".</t>
  </si>
  <si>
    <t>Муниципальная программа "Развитие образования Октябрьского района на 2015-2020гг"</t>
  </si>
  <si>
    <t>областной бюджет</t>
  </si>
  <si>
    <t>04.1.0787</t>
  </si>
  <si>
    <t>8888751</t>
  </si>
  <si>
    <t>Мероприятие 2.1.1 «Частичная оплата стоимости путевок для детей, работающих граждан в организации отдыха и оздоровления детей в каникулярное время »</t>
  </si>
  <si>
    <t>отдел образования, администрация района</t>
  </si>
  <si>
    <t>8888725</t>
  </si>
  <si>
    <t>8888726</t>
  </si>
  <si>
    <t>0410887</t>
  </si>
  <si>
    <t>0410888</t>
  </si>
  <si>
    <t>9995097</t>
  </si>
  <si>
    <t>8888041</t>
  </si>
  <si>
    <t>0410889</t>
  </si>
  <si>
    <t>отдел культуры</t>
  </si>
  <si>
    <t>009</t>
  </si>
  <si>
    <t>0410108880</t>
  </si>
  <si>
    <t>416</t>
  </si>
  <si>
    <t>0410213080</t>
  </si>
  <si>
    <t>0701,0702</t>
  </si>
  <si>
    <t>0410887, 0410888, 0410889</t>
  </si>
  <si>
    <t>0709</t>
  </si>
  <si>
    <t>0411303</t>
  </si>
  <si>
    <t>244</t>
  </si>
  <si>
    <t>1301303</t>
  </si>
  <si>
    <t>0410789</t>
  </si>
  <si>
    <t>7770789</t>
  </si>
  <si>
    <t>0707</t>
  </si>
  <si>
    <t>0421304</t>
  </si>
  <si>
    <t>612,244</t>
  </si>
  <si>
    <t>8888750</t>
  </si>
  <si>
    <t>1301304</t>
  </si>
  <si>
    <t>8888730</t>
  </si>
  <si>
    <t>121,122,244</t>
  </si>
  <si>
    <t>88802877</t>
  </si>
  <si>
    <t>244,321</t>
  </si>
  <si>
    <t>8888731</t>
  </si>
  <si>
    <t>9995082, 8888732</t>
  </si>
  <si>
    <t>9990750820</t>
  </si>
  <si>
    <t>0430772</t>
  </si>
  <si>
    <t>121,122, 244, 851, 852</t>
  </si>
  <si>
    <t>0430796</t>
  </si>
  <si>
    <t>111,121,122, 244, 851, 852</t>
  </si>
  <si>
    <t>7770797</t>
  </si>
  <si>
    <t>111,122,244,851,852</t>
  </si>
  <si>
    <t>7770798</t>
  </si>
  <si>
    <t>111,122, 244, 851, 852</t>
  </si>
  <si>
    <t>121,122, 244, 851, 852, 612</t>
  </si>
  <si>
    <t>121,122, 244, 851, 853</t>
  </si>
  <si>
    <t>федеральный (ФБ)</t>
  </si>
  <si>
    <t>муниципальный бюджет (М.Б)</t>
  </si>
  <si>
    <t>всего в т. Числе</t>
  </si>
  <si>
    <t>наименование программы подпрограммы, омновного мероприятия, мероприятия</t>
  </si>
  <si>
    <t>Мероприятие 3.2.1 "Обеспечение деятельности (оказание услуг) методического кабинета централизованной бухгалтерии и группы централизованного обслуживания.</t>
  </si>
  <si>
    <t>121,122, 244, 851, 852, 613</t>
  </si>
  <si>
    <t>Приложение № 3</t>
  </si>
  <si>
    <t xml:space="preserve">Мероприятие  1.2.2. «Реализация комплекса мер по модернизации системы общего  и дополнительного образованияобразования»  </t>
  </si>
  <si>
    <t xml:space="preserve">Мероприятие  1.2.2. «Реализация комплекса мер по модернизации системы общего  и дополнительного образования" </t>
  </si>
  <si>
    <t>995014</t>
  </si>
  <si>
    <t>8881029</t>
  </si>
  <si>
    <t>613</t>
  </si>
  <si>
    <t>614</t>
  </si>
  <si>
    <t>615</t>
  </si>
  <si>
    <t>в том числе по годам реализации</t>
  </si>
  <si>
    <t>Приказы отдела образования администрации Октябрьского района</t>
  </si>
  <si>
    <t xml:space="preserve">Внедрение прфессиональных стандартов </t>
  </si>
  <si>
    <t>Отдел образования администрации Октябрьского района</t>
  </si>
  <si>
    <t>Постановление главы Октябрьского района</t>
  </si>
  <si>
    <t>администрация Октябрьского района</t>
  </si>
  <si>
    <t>2015-2016гг.</t>
  </si>
  <si>
    <t>2016-2018гг.</t>
  </si>
  <si>
    <t>Оценка  показателей эффективности деятельности бюджетных учреждений</t>
  </si>
  <si>
    <t>ежегодно</t>
  </si>
  <si>
    <t>Приведение нормативно-правовых актов отдела образования Октябрьского района в соответствие с типовыми нормами труда и методическими рекомендациями по штатной численности</t>
  </si>
  <si>
    <t>2015-2019гг</t>
  </si>
  <si>
    <t>О проведении эксперимента по введению федерального государственного стандартаосновного, общего образования в общеобразовательных организациях Октябрьского района</t>
  </si>
  <si>
    <t>2015-2020гг.</t>
  </si>
  <si>
    <t>Об оплате труда работников пункта проведенияединого государственного экзамена</t>
  </si>
  <si>
    <t>Подпрограмма 2  «Развитие системы защиты прав детей на 2015-2020годы»</t>
  </si>
  <si>
    <t>Об оздоровительной кампании</t>
  </si>
  <si>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Подпрограмма 3«Обеспечение реализации муниципальной программы «Развитие образования Октябрьского района  на 2015 –   2020 годы» и прочие мероприятия в области образования на 2015-2020годы»</t>
    </r>
  </si>
  <si>
    <t>О единовременной выплате педагогическим работникам, поступившим на работу в год окончания учебного заведения</t>
  </si>
  <si>
    <t>О единовременной выплате выпускникам общеобразовательных организаций закончившим обучение в школе на отлично</t>
  </si>
  <si>
    <t>в течении всего срока реализации програмы</t>
  </si>
  <si>
    <t>Об изменении структуры отдела образования</t>
  </si>
  <si>
    <t>август 2016 года</t>
  </si>
  <si>
    <t xml:space="preserve">Основное мероприятие 1.1.Обеспечение государственных гарантий прав граждан на получение общедоступного дошкольного, начального, основного, общего и дополнительного образования"   </t>
  </si>
  <si>
    <t>чел</t>
  </si>
  <si>
    <t>О проведении мероприятий различной направленности</t>
  </si>
  <si>
    <t>Приложение №6</t>
  </si>
  <si>
    <t>461</t>
  </si>
  <si>
    <t>121,122,129,244</t>
  </si>
  <si>
    <t>121,122,129,244,851,852</t>
  </si>
  <si>
    <t>111,112,,119,244,852,851</t>
  </si>
  <si>
    <t>8888732</t>
  </si>
  <si>
    <t>школы</t>
  </si>
  <si>
    <t>цвр</t>
  </si>
  <si>
    <t>дошкольное образование</t>
  </si>
  <si>
    <t>дши</t>
  </si>
  <si>
    <t>Обеспечение дифференциации оплаты труда основного и прочего персонала, оптимизация расходов на административно-управленческий, вспомогательный  персонал, с учетом предельной доли расходов их труда в фонде оплаты труда учреждения - не более 40%</t>
  </si>
  <si>
    <t>Ресурсное обеспечение  реализации муниципальной программы «Развитие образования Октябрьского района на 2015 –2020 годы» за счет средств муниципального бюджета</t>
  </si>
  <si>
    <t>мероприятие 2.2.3. «Выплата единовременного пособия при всех формах устройства детей, лишенных родительского попечения, в семью»</t>
  </si>
  <si>
    <t>федеральный бюджет</t>
  </si>
  <si>
    <r>
      <t>Мероприятие  1.1.1. «</t>
    </r>
    <r>
      <rPr>
        <sz val="10.5"/>
        <color rgb="FF2D2D2D"/>
        <rFont val="Calibri"/>
        <family val="2"/>
        <charset val="204"/>
        <scheme val="minor"/>
      </rPr>
  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образовтельных организациях"</t>
    </r>
  </si>
  <si>
    <r>
      <t xml:space="preserve">Мероприятие 1.1.3. </t>
    </r>
    <r>
      <rPr>
        <sz val="10.5"/>
        <color rgb="FF2D2D2D"/>
        <rFont val="Calibri"/>
        <family val="2"/>
        <charset val="204"/>
        <scheme val="minor"/>
      </rPr>
      <t>"Финансовое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организациях"</t>
    </r>
  </si>
  <si>
    <r>
      <t>Основное мероприятие 1.2.«Р</t>
    </r>
    <r>
      <rPr>
        <u/>
        <sz val="10.5"/>
        <color rgb="FF2D2D2D"/>
        <rFont val="Calibri"/>
        <family val="2"/>
        <charset val="204"/>
        <scheme val="minor"/>
      </rPr>
      <t>азвитие дошкольного и общего образования" включает следующие мероприятия:</t>
    </r>
  </si>
  <si>
    <r>
      <rPr>
        <b/>
        <sz val="7"/>
        <color theme="1"/>
        <rFont val="Calibri"/>
        <family val="2"/>
        <charset val="204"/>
        <scheme val="minor"/>
      </rPr>
      <t xml:space="preserve">  </t>
    </r>
    <r>
      <rPr>
        <b/>
        <sz val="14"/>
        <color theme="1"/>
        <rFont val="Calibri"/>
        <family val="2"/>
        <charset val="204"/>
        <scheme val="minor"/>
      </rPr>
      <t>Подпрограмма 2  «Развитие системы защиты прав детей на 2015-2020годы»</t>
    </r>
  </si>
  <si>
    <r>
      <t>Основное мероприятие подпрограммы 2.1 "Организация и обеспечение проведения оздоровительной кампании детей"</t>
    </r>
    <r>
      <rPr>
        <b/>
        <sz val="10.5"/>
        <color rgb="FF2D2D2D"/>
        <rFont val="Calibri"/>
        <family val="2"/>
        <charset val="204"/>
        <scheme val="minor"/>
      </rPr>
      <t xml:space="preserve"> </t>
    </r>
  </si>
  <si>
    <r>
      <t xml:space="preserve">Основное мероприятие 2.2 </t>
    </r>
    <r>
      <rPr>
        <sz val="10.5"/>
        <color rgb="FF2D2D2D"/>
        <rFont val="Calibri"/>
        <family val="2"/>
        <charset val="204"/>
        <scheme val="minor"/>
      </rPr>
      <t>"</t>
    </r>
    <r>
      <rPr>
        <b/>
        <u/>
        <sz val="10.5"/>
        <color rgb="FF2D2D2D"/>
        <rFont val="Calibri"/>
        <family val="2"/>
        <charset val="204"/>
        <scheme val="minor"/>
      </rPr>
      <t>Реализация прав и гарантий на государственную поддержку отдельных категорий граждан"</t>
    </r>
  </si>
  <si>
    <r>
      <t>1.</t>
    </r>
    <r>
      <rPr>
        <b/>
        <sz val="7"/>
        <color theme="1"/>
        <rFont val="Calibri"/>
        <family val="2"/>
        <charset val="204"/>
        <scheme val="minor"/>
      </rPr>
      <t xml:space="preserve">     </t>
    </r>
    <r>
      <rPr>
        <b/>
        <sz val="14"/>
        <color theme="1"/>
        <rFont val="Calibri"/>
        <family val="2"/>
        <charset val="204"/>
        <scheme val="minor"/>
      </rPr>
      <t>Подпрограмма 3«Обеспечение реализации муниципальной программы «Развитие образования Октябрьского района  на 2015 –   2020 годы» и прочие мероприятия в области образования на 2015-2020годы»</t>
    </r>
  </si>
  <si>
    <r>
      <t>Основное мероприятие 3.1 "Обеспечение функций исполнительных органов государственной власти"</t>
    </r>
    <r>
      <rPr>
        <sz val="14"/>
        <color rgb="FF2D2D2D"/>
        <rFont val="Calibri"/>
        <family val="2"/>
        <charset val="204"/>
        <scheme val="minor"/>
      </rPr>
      <t xml:space="preserve"> </t>
    </r>
  </si>
  <si>
    <t>к муниципальной программе "Развитие образования Октябрьского района на 2015-2020годы</t>
  </si>
  <si>
    <r>
      <t>Мероприятие  1.1.1. «</t>
    </r>
    <r>
      <rPr>
        <sz val="10.5"/>
        <color rgb="FF2D2D2D"/>
        <rFont val="Arial Narrow"/>
        <family val="2"/>
        <charset val="204"/>
      </rPr>
  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образовтельных организациях"</t>
    </r>
  </si>
  <si>
    <r>
      <t xml:space="preserve">Мероприятие 1.1.3. </t>
    </r>
    <r>
      <rPr>
        <sz val="10.5"/>
        <color rgb="FF2D2D2D"/>
        <rFont val="Arial Narrow"/>
        <family val="2"/>
        <charset val="204"/>
      </rPr>
      <t>"Финансовое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организациях"</t>
    </r>
  </si>
  <si>
    <r>
      <t>Основное мероприятие подпрограммы 2.1 "Организация и обеспечение проведения оздоровительной кампании детей"</t>
    </r>
    <r>
      <rPr>
        <sz val="10.5"/>
        <color rgb="FF2D2D2D"/>
        <rFont val="Arial Narrow"/>
        <family val="2"/>
        <charset val="204"/>
      </rPr>
      <t xml:space="preserve"> </t>
    </r>
  </si>
  <si>
    <r>
      <t xml:space="preserve">Основное мероприятие 2.2 </t>
    </r>
    <r>
      <rPr>
        <sz val="10.5"/>
        <color rgb="FF2D2D2D"/>
        <rFont val="Arial Narrow"/>
        <family val="2"/>
        <charset val="204"/>
      </rPr>
      <t>"</t>
    </r>
    <r>
      <rPr>
        <b/>
        <u/>
        <sz val="10.5"/>
        <color rgb="FF2D2D2D"/>
        <rFont val="Arial Narrow"/>
        <family val="2"/>
        <charset val="204"/>
      </rPr>
      <t>Реализация прав и гарантий на государственную поддержку отдельных категорий граждан"</t>
    </r>
  </si>
  <si>
    <r>
      <t>Основное мероприятие подпрограммы 2.1 "Организация и обеспечение проведения оздоровительной кампании детей"</t>
    </r>
    <r>
      <rPr>
        <b/>
        <sz val="10.5"/>
        <color rgb="FF2D2D2D"/>
        <rFont val="Calibri"/>
        <family val="2"/>
        <scheme val="minor"/>
      </rPr>
      <t xml:space="preserve"> </t>
    </r>
  </si>
  <si>
    <t>  Подпрограмма 2  «Развитие системы защиты прав детей на 2015-2020годы»</t>
  </si>
  <si>
    <t>1.     Подпрограмма 3«Обеспечение реализации муниципальной программы «Развитие образования Октябрьского района  на 2015 –   2020 годы» и прочие мероприятия в области образования на 2015-2020годы»</t>
  </si>
  <si>
    <r>
      <t>Основное мероприятие 3.1 "Обеспечение функций исполнительных органов государственной власти"</t>
    </r>
    <r>
      <rPr>
        <sz val="10.5"/>
        <color rgb="FF2D2D2D"/>
        <rFont val="Calibri"/>
        <family val="2"/>
        <scheme val="minor"/>
      </rPr>
      <t xml:space="preserve"> </t>
    </r>
  </si>
  <si>
    <r>
      <t>Основное мероприятие 1.2.«Р</t>
    </r>
    <r>
      <rPr>
        <b/>
        <u/>
        <sz val="10.5"/>
        <color rgb="FF2D2D2D"/>
        <rFont val="Calibri"/>
        <family val="2"/>
        <charset val="204"/>
        <scheme val="minor"/>
      </rPr>
      <t>азвитие дошкольного и общего образования" включает следующие мероприятия:</t>
    </r>
  </si>
  <si>
    <t>Ресурсное обеспечение и прогнозная (справочная) оценка расходов на реализацию мероприятий муниципальной программы Октябоьского района по источникам финансирования</t>
  </si>
  <si>
    <r>
      <t>Мероприятие  1.1.1. «</t>
    </r>
    <r>
      <rPr>
        <sz val="11"/>
        <color rgb="FF2D2D2D"/>
        <rFont val="Calibri"/>
        <family val="2"/>
        <charset val="204"/>
        <scheme val="minor"/>
      </rPr>
  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образовтельных организациях"</t>
    </r>
  </si>
  <si>
    <r>
      <t xml:space="preserve">Мероприятие 1.1.3. </t>
    </r>
    <r>
      <rPr>
        <sz val="11"/>
        <color rgb="FF2D2D2D"/>
        <rFont val="Calibri"/>
        <family val="2"/>
        <charset val="204"/>
        <scheme val="minor"/>
      </rPr>
      <t>"Финансовое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организациях"</t>
    </r>
  </si>
  <si>
    <t>1.     Подпрограмма 2  «Развитие системы защиты прав детей на 2015-2020годы»</t>
  </si>
  <si>
    <r>
      <t>Основное мероприятие</t>
    </r>
    <r>
      <rPr>
        <sz val="11"/>
        <color theme="1"/>
        <rFont val="Calibri"/>
        <family val="2"/>
        <charset val="204"/>
        <scheme val="minor"/>
      </rPr>
      <t xml:space="preserve"> 1.2.«Р</t>
    </r>
    <r>
      <rPr>
        <sz val="11"/>
        <color rgb="FF2D2D2D"/>
        <rFont val="Calibri"/>
        <family val="2"/>
        <charset val="204"/>
        <scheme val="minor"/>
      </rPr>
      <t>азвитие дошкольного и общего образования" включает следующие мероприятия:</t>
    </r>
  </si>
  <si>
    <r>
      <t>Основное мероприятие подпрограммы 2.1 "Организация и обеспечение проведения оздоровительной кампании детей"</t>
    </r>
    <r>
      <rPr>
        <sz val="11"/>
        <color rgb="FF2D2D2D"/>
        <rFont val="Calibri"/>
        <family val="2"/>
        <charset val="204"/>
        <scheme val="minor"/>
      </rPr>
      <t xml:space="preserve"> </t>
    </r>
  </si>
  <si>
    <r>
      <t xml:space="preserve">Основное мероприятие 2.2 </t>
    </r>
    <r>
      <rPr>
        <sz val="11"/>
        <color rgb="FF2D2D2D"/>
        <rFont val="Calibri"/>
        <family val="2"/>
        <charset val="204"/>
        <scheme val="minor"/>
      </rPr>
      <t>"</t>
    </r>
    <r>
      <rPr>
        <b/>
        <u/>
        <sz val="11"/>
        <color rgb="FF2D2D2D"/>
        <rFont val="Calibri"/>
        <family val="2"/>
        <charset val="204"/>
        <scheme val="minor"/>
      </rPr>
      <t>Реализация прав и гарантий на государственную поддержку отдельных категорий граждан"</t>
    </r>
  </si>
  <si>
    <r>
      <t>Основное мероприятие 3.1 "Обеспечение функций исполнительных органов государственной власти"</t>
    </r>
    <r>
      <rPr>
        <sz val="11"/>
        <color rgb="FF2D2D2D"/>
        <rFont val="Calibri"/>
        <family val="2"/>
        <charset val="204"/>
        <scheme val="minor"/>
      </rPr>
      <t xml:space="preserve"> </t>
    </r>
  </si>
  <si>
    <r>
      <t>Основное мероприятие</t>
    </r>
    <r>
      <rPr>
        <sz val="10.5"/>
        <color theme="1"/>
        <rFont val="Arial Narrow"/>
        <family val="2"/>
        <charset val="204"/>
      </rPr>
      <t xml:space="preserve"> 1.2.«Р</t>
    </r>
    <r>
      <rPr>
        <sz val="10.5"/>
        <color rgb="FF2D2D2D"/>
        <rFont val="Arial Narrow"/>
        <family val="2"/>
        <charset val="204"/>
      </rPr>
      <t>азвитие дошкольного и общего образования" включает следующие мероприятия:</t>
    </r>
  </si>
  <si>
    <r>
      <t>Основное мероприятие 3.1 "Обеспечение функций исполнительных органов государственной власти"</t>
    </r>
    <r>
      <rPr>
        <sz val="10.5"/>
        <color rgb="FF2D2D2D"/>
        <rFont val="Arial Narrow"/>
        <family val="2"/>
        <charset val="204"/>
      </rPr>
      <t xml:space="preserve"> </t>
    </r>
  </si>
  <si>
    <t>Мероприятие 3.2.2 Прочие мероприятия по поддержке имиджа системы  образования</t>
  </si>
  <si>
    <t>612,461</t>
  </si>
  <si>
    <t>244,412</t>
  </si>
  <si>
    <t>041010788</t>
  </si>
  <si>
    <t>Приложение №7</t>
  </si>
  <si>
    <t>всего отдел образования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</si>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</sst>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sz val="10.5"/>
      <color rgb="FF2D2D2D"/>
      <name val="Calibri"/>
      <family val="2"/>
      <charset val="204"/>
      <scheme val="minor"/>
    </font>
    <font>
      <u/>
      <sz val="10.5"/>
      <color rgb="FF2D2D2D"/>
      <name val="Calibri"/>
      <family val="2"/>
      <charset val="204"/>
      <scheme val="minor"/>
    </font>
    <font>
      <b/>
      <u/>
      <sz val="10.5"/>
      <color rgb="FF2D2D2D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10.5"/>
      <color rgb="FF2D2D2D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u/>
      <sz val="14"/>
      <color rgb="FF2D2D2D"/>
      <name val="Calibri"/>
      <family val="2"/>
      <charset val="204"/>
      <scheme val="minor"/>
    </font>
    <font>
      <sz val="14"/>
      <color rgb="FF2D2D2D"/>
      <name val="Calibri"/>
      <family val="2"/>
      <charset val="204"/>
      <scheme val="minor"/>
    </font>
    <font>
      <sz val="10.5"/>
      <color rgb="FF2D2D2D"/>
      <name val="Arial Narrow"/>
      <family val="2"/>
      <charset val="204"/>
    </font>
    <font>
      <b/>
      <u/>
      <sz val="10.5"/>
      <color rgb="FF2D2D2D"/>
      <name val="Arial Narrow"/>
      <family val="2"/>
      <charset val="204"/>
    </font>
    <font>
      <u/>
      <sz val="10.5"/>
      <color rgb="FF2D2D2D"/>
      <name val="Arial Narrow"/>
      <family val="2"/>
      <charset val="204"/>
    </font>
    <font>
      <sz val="10.5"/>
      <name val="Arial Narrow"/>
      <family val="2"/>
      <charset val="204"/>
    </font>
    <font>
      <sz val="10.5"/>
      <color theme="1"/>
      <name val="Calibri"/>
      <family val="2"/>
      <charset val="204"/>
      <scheme val="minor"/>
    </font>
    <font>
      <u/>
      <sz val="10.5"/>
      <color rgb="FF2D2D2D"/>
      <name val="Calibri"/>
      <family val="2"/>
      <scheme val="minor"/>
    </font>
    <font>
      <sz val="10.5"/>
      <color rgb="FF2D2D2D"/>
      <name val="Calibri"/>
      <family val="2"/>
      <scheme val="minor"/>
    </font>
    <font>
      <sz val="10.5"/>
      <color theme="1"/>
      <name val="Calibri"/>
      <family val="2"/>
      <scheme val="minor"/>
    </font>
    <font>
      <b/>
      <u/>
      <sz val="10.5"/>
      <color rgb="FF2D2D2D"/>
      <name val="Calibri"/>
      <family val="2"/>
      <scheme val="minor"/>
    </font>
    <font>
      <b/>
      <sz val="10.5"/>
      <color rgb="FF2D2D2D"/>
      <name val="Calibri"/>
      <family val="2"/>
      <scheme val="minor"/>
    </font>
    <font>
      <b/>
      <sz val="10.5"/>
      <color theme="1"/>
      <name val="Calibri"/>
      <family val="2"/>
      <scheme val="minor"/>
    </font>
    <font>
      <u/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theme="1"/>
      <name val="Calibri"/>
      <family val="2"/>
      <charset val="204"/>
      <scheme val="minor"/>
    </font>
    <font>
      <b/>
      <u/>
      <sz val="10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b/>
      <u/>
      <sz val="11"/>
      <color rgb="FF2D2D2D"/>
      <name val="Calibri"/>
      <family val="2"/>
      <charset val="204"/>
      <scheme val="minor"/>
    </font>
    <font>
      <u/>
      <sz val="11"/>
      <color rgb="FF2D2D2D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color theme="1"/>
      <name val="Arial Narrow"/>
      <family val="2"/>
      <charset val="204"/>
    </font>
    <font>
      <b/>
      <sz val="10.5"/>
      <color theme="1"/>
      <name val="Arial Narrow"/>
      <family val="2"/>
      <charset val="204"/>
    </font>
    <font>
      <u/>
      <sz val="10.5"/>
      <color theme="1"/>
      <name val="Arial Narrow"/>
      <family val="2"/>
      <charset val="204"/>
    </font>
    <font>
      <sz val="10.5"/>
      <color rgb="FF000000"/>
      <name val="Arial Narrow"/>
      <family val="2"/>
      <charset val="204"/>
    </font>
    <font>
      <i/>
      <sz val="10.5"/>
      <color theme="1"/>
      <name val="Arial Narrow"/>
      <family val="2"/>
      <charset val="204"/>
    </font>
    <font>
      <sz val="8"/>
      <name val="Arial Cy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11" fillId="0" borderId="2" xfId="0" applyFont="1" applyBorder="1"/>
    <xf numFmtId="0" fontId="0" fillId="0" borderId="0" xfId="0" applyAlignment="1">
      <alignment vertical="center" wrapText="1"/>
    </xf>
    <xf numFmtId="17" fontId="0" fillId="0" borderId="2" xfId="0" applyNumberFormat="1" applyBorder="1" applyAlignment="1">
      <alignment vertical="top" wrapText="1"/>
    </xf>
    <xf numFmtId="0" fontId="4" fillId="0" borderId="0" xfId="0" applyFont="1"/>
    <xf numFmtId="0" fontId="12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10" fillId="0" borderId="2" xfId="0" applyFont="1" applyBorder="1"/>
    <xf numFmtId="49" fontId="4" fillId="0" borderId="2" xfId="0" applyNumberFormat="1" applyFont="1" applyBorder="1"/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wrapText="1"/>
    </xf>
    <xf numFmtId="0" fontId="10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32" fillId="0" borderId="0" xfId="0" applyFont="1"/>
    <xf numFmtId="0" fontId="29" fillId="0" borderId="0" xfId="0" applyFont="1"/>
    <xf numFmtId="0" fontId="3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12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top"/>
    </xf>
    <xf numFmtId="49" fontId="2" fillId="0" borderId="2" xfId="0" applyNumberFormat="1" applyFont="1" applyBorder="1"/>
    <xf numFmtId="0" fontId="5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41" fillId="0" borderId="17" xfId="0" applyFont="1" applyBorder="1" applyAlignment="1">
      <alignment horizontal="center" vertical="top" wrapText="1"/>
    </xf>
    <xf numFmtId="0" fontId="41" fillId="0" borderId="6" xfId="0" applyFont="1" applyBorder="1" applyAlignment="1">
      <alignment horizontal="center" vertical="top" wrapText="1"/>
    </xf>
    <xf numFmtId="0" fontId="41" fillId="0" borderId="10" xfId="0" applyFont="1" applyBorder="1" applyAlignment="1">
      <alignment horizontal="center" vertical="top" wrapText="1"/>
    </xf>
    <xf numFmtId="0" fontId="43" fillId="0" borderId="6" xfId="0" applyFont="1" applyBorder="1" applyAlignment="1">
      <alignment horizontal="center" vertical="top" wrapText="1"/>
    </xf>
    <xf numFmtId="0" fontId="43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43" fillId="0" borderId="16" xfId="0" applyFont="1" applyBorder="1" applyAlignment="1">
      <alignment horizontal="center" vertical="top" wrapText="1"/>
    </xf>
    <xf numFmtId="0" fontId="43" fillId="0" borderId="16" xfId="0" applyFont="1" applyBorder="1" applyAlignment="1">
      <alignment horizontal="center" vertical="top" wrapText="1"/>
    </xf>
    <xf numFmtId="0" fontId="43" fillId="0" borderId="17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41" fillId="0" borderId="15" xfId="0" applyFont="1" applyBorder="1" applyAlignment="1">
      <alignment horizontal="center" vertical="top" wrapText="1"/>
    </xf>
    <xf numFmtId="0" fontId="41" fillId="0" borderId="14" xfId="0" applyFont="1" applyBorder="1" applyAlignment="1">
      <alignment horizontal="center" vertical="top" wrapText="1"/>
    </xf>
    <xf numFmtId="0" fontId="42" fillId="0" borderId="15" xfId="0" applyFont="1" applyBorder="1" applyAlignment="1">
      <alignment horizontal="center" vertical="top" wrapText="1"/>
    </xf>
    <xf numFmtId="0" fontId="42" fillId="0" borderId="17" xfId="0" applyFont="1" applyBorder="1" applyAlignment="1">
      <alignment horizontal="center" vertical="top" wrapText="1"/>
    </xf>
    <xf numFmtId="0" fontId="42" fillId="0" borderId="6" xfId="0" applyFont="1" applyBorder="1" applyAlignment="1">
      <alignment horizontal="center" vertical="top" wrapText="1"/>
    </xf>
    <xf numFmtId="0" fontId="42" fillId="0" borderId="18" xfId="0" applyFont="1" applyBorder="1" applyAlignment="1">
      <alignment horizontal="center" vertical="top" wrapText="1"/>
    </xf>
    <xf numFmtId="0" fontId="41" fillId="0" borderId="18" xfId="0" applyFont="1" applyBorder="1" applyAlignment="1">
      <alignment horizontal="center" vertical="top" wrapText="1"/>
    </xf>
    <xf numFmtId="49" fontId="10" fillId="0" borderId="11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45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wrapText="1"/>
    </xf>
    <xf numFmtId="0" fontId="43" fillId="0" borderId="1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43" fillId="0" borderId="14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0" fontId="43" fillId="0" borderId="15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/>
    </xf>
    <xf numFmtId="0" fontId="32" fillId="0" borderId="2" xfId="0" applyFont="1" applyBorder="1" applyAlignment="1">
      <alignment horizontal="center" vertical="top"/>
    </xf>
    <xf numFmtId="0" fontId="32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top"/>
    </xf>
    <xf numFmtId="0" fontId="35" fillId="0" borderId="2" xfId="0" applyFont="1" applyBorder="1" applyAlignment="1">
      <alignment vertical="top"/>
    </xf>
    <xf numFmtId="0" fontId="35" fillId="0" borderId="2" xfId="0" applyFont="1" applyBorder="1" applyAlignment="1">
      <alignment vertical="top" wrapText="1"/>
    </xf>
    <xf numFmtId="0" fontId="36" fillId="0" borderId="2" xfId="0" applyFont="1" applyBorder="1" applyAlignment="1">
      <alignment vertical="top"/>
    </xf>
    <xf numFmtId="49" fontId="32" fillId="0" borderId="2" xfId="0" applyNumberFormat="1" applyFont="1" applyBorder="1" applyAlignment="1">
      <alignment vertical="top"/>
    </xf>
    <xf numFmtId="0" fontId="39" fillId="0" borderId="2" xfId="0" applyFont="1" applyBorder="1" applyAlignment="1">
      <alignment vertical="top"/>
    </xf>
    <xf numFmtId="49" fontId="32" fillId="0" borderId="2" xfId="0" applyNumberFormat="1" applyFont="1" applyBorder="1" applyAlignment="1">
      <alignment vertical="top" wrapText="1"/>
    </xf>
    <xf numFmtId="0" fontId="38" fillId="0" borderId="2" xfId="0" applyFont="1" applyBorder="1" applyAlignment="1">
      <alignment vertical="top"/>
    </xf>
    <xf numFmtId="49" fontId="38" fillId="0" borderId="2" xfId="0" applyNumberFormat="1" applyFont="1" applyBorder="1" applyAlignment="1">
      <alignment vertical="top"/>
    </xf>
    <xf numFmtId="0" fontId="29" fillId="0" borderId="2" xfId="0" applyFont="1" applyBorder="1" applyAlignment="1">
      <alignment vertical="top"/>
    </xf>
    <xf numFmtId="49" fontId="35" fillId="0" borderId="2" xfId="0" applyNumberFormat="1" applyFont="1" applyBorder="1" applyAlignment="1">
      <alignment vertical="top"/>
    </xf>
    <xf numFmtId="49" fontId="35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vertical="top" wrapText="1"/>
    </xf>
    <xf numFmtId="0" fontId="23" fillId="0" borderId="2" xfId="0" applyFont="1" applyBorder="1" applyAlignment="1">
      <alignment horizontal="center" wrapText="1"/>
    </xf>
    <xf numFmtId="0" fontId="46" fillId="0" borderId="2" xfId="0" applyFont="1" applyBorder="1" applyAlignment="1">
      <alignment horizontal="center" vertical="top" wrapText="1"/>
    </xf>
    <xf numFmtId="0" fontId="46" fillId="0" borderId="2" xfId="0" applyFont="1" applyBorder="1" applyAlignment="1">
      <alignment vertical="top" wrapText="1"/>
    </xf>
    <xf numFmtId="0" fontId="46" fillId="0" borderId="2" xfId="0" applyFont="1" applyBorder="1" applyAlignment="1">
      <alignment wrapText="1"/>
    </xf>
    <xf numFmtId="0" fontId="47" fillId="0" borderId="2" xfId="0" applyFont="1" applyBorder="1" applyAlignment="1">
      <alignment vertical="center" wrapText="1"/>
    </xf>
    <xf numFmtId="0" fontId="47" fillId="0" borderId="2" xfId="0" applyFont="1" applyBorder="1" applyAlignment="1">
      <alignment vertical="top" wrapText="1"/>
    </xf>
    <xf numFmtId="0" fontId="48" fillId="0" borderId="2" xfId="0" applyFont="1" applyBorder="1" applyAlignment="1">
      <alignment wrapText="1"/>
    </xf>
    <xf numFmtId="164" fontId="46" fillId="0" borderId="2" xfId="0" applyNumberFormat="1" applyFont="1" applyBorder="1" applyAlignment="1">
      <alignment wrapText="1"/>
    </xf>
    <xf numFmtId="0" fontId="46" fillId="0" borderId="2" xfId="0" applyFont="1" applyBorder="1" applyAlignment="1">
      <alignment vertical="center" wrapText="1"/>
    </xf>
    <xf numFmtId="0" fontId="48" fillId="0" borderId="2" xfId="0" applyFont="1" applyBorder="1" applyAlignment="1">
      <alignment vertical="top" wrapText="1"/>
    </xf>
    <xf numFmtId="0" fontId="25" fillId="0" borderId="2" xfId="0" applyFont="1" applyBorder="1" applyAlignment="1">
      <alignment wrapText="1"/>
    </xf>
    <xf numFmtId="0" fontId="25" fillId="0" borderId="2" xfId="0" applyFont="1" applyBorder="1" applyAlignment="1">
      <alignment vertical="top" wrapText="1"/>
    </xf>
    <xf numFmtId="0" fontId="26" fillId="0" borderId="2" xfId="0" applyFont="1" applyBorder="1" applyAlignment="1">
      <alignment wrapText="1"/>
    </xf>
    <xf numFmtId="0" fontId="26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4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wrapText="1"/>
    </xf>
    <xf numFmtId="0" fontId="49" fillId="0" borderId="2" xfId="0" applyFont="1" applyBorder="1" applyAlignment="1">
      <alignment wrapText="1"/>
    </xf>
    <xf numFmtId="0" fontId="26" fillId="0" borderId="2" xfId="0" applyFont="1" applyBorder="1" applyAlignment="1">
      <alignment horizontal="justify" vertical="center" wrapText="1"/>
    </xf>
    <xf numFmtId="0" fontId="46" fillId="0" borderId="2" xfId="0" applyFont="1" applyBorder="1" applyAlignment="1">
      <alignment horizontal="center" vertical="center" wrapText="1"/>
    </xf>
    <xf numFmtId="0" fontId="50" fillId="0" borderId="2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50" fillId="0" borderId="2" xfId="0" applyFont="1" applyBorder="1" applyAlignment="1">
      <alignment vertical="center" wrapText="1"/>
    </xf>
    <xf numFmtId="0" fontId="27" fillId="0" borderId="2" xfId="0" applyFont="1" applyBorder="1" applyAlignment="1">
      <alignment vertical="top" wrapText="1"/>
    </xf>
    <xf numFmtId="0" fontId="27" fillId="0" borderId="2" xfId="0" applyFont="1" applyBorder="1" applyAlignment="1">
      <alignment horizontal="center" wrapText="1"/>
    </xf>
    <xf numFmtId="0" fontId="48" fillId="0" borderId="2" xfId="0" applyFont="1" applyBorder="1" applyAlignment="1">
      <alignment vertical="center" wrapText="1"/>
    </xf>
    <xf numFmtId="0" fontId="32" fillId="0" borderId="2" xfId="0" applyFont="1" applyBorder="1" applyAlignment="1">
      <alignment vertical="top"/>
    </xf>
    <xf numFmtId="0" fontId="35" fillId="0" borderId="2" xfId="0" applyFont="1" applyBorder="1" applyAlignment="1">
      <alignment horizontal="center" vertical="top" wrapText="1"/>
    </xf>
    <xf numFmtId="0" fontId="39" fillId="0" borderId="2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49" fontId="51" fillId="0" borderId="2" xfId="0" applyNumberFormat="1" applyFont="1" applyBorder="1" applyAlignment="1" applyProtection="1">
      <alignment horizontal="center" vertical="top"/>
    </xf>
    <xf numFmtId="0" fontId="33" fillId="0" borderId="2" xfId="0" applyFont="1" applyBorder="1" applyAlignment="1">
      <alignment vertical="top" wrapText="1"/>
    </xf>
    <xf numFmtId="0" fontId="33" fillId="0" borderId="2" xfId="0" applyFont="1" applyBorder="1" applyAlignment="1">
      <alignment horizontal="center" vertical="top" wrapText="1"/>
    </xf>
    <xf numFmtId="0" fontId="37" fillId="0" borderId="2" xfId="0" applyFont="1" applyBorder="1" applyAlignment="1">
      <alignment vertical="top" wrapText="1"/>
    </xf>
    <xf numFmtId="0" fontId="35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zoomScale="70" zoomScaleNormal="70" workbookViewId="0">
      <pane ySplit="9" topLeftCell="A10" activePane="bottomLeft" state="frozen"/>
      <selection pane="bottomLeft" activeCell="O17" sqref="O17"/>
    </sheetView>
  </sheetViews>
  <sheetFormatPr defaultRowHeight="15" x14ac:dyDescent="0.25"/>
  <cols>
    <col min="1" max="1" width="5.7109375" customWidth="1"/>
    <col min="2" max="2" width="71.140625" customWidth="1"/>
    <col min="3" max="3" width="14.28515625" customWidth="1"/>
    <col min="4" max="4" width="6.7109375" customWidth="1"/>
    <col min="5" max="5" width="7.42578125" customWidth="1"/>
    <col min="6" max="6" width="11.85546875" customWidth="1"/>
    <col min="7" max="7" width="9.140625" customWidth="1"/>
    <col min="8" max="8" width="12" bestFit="1" customWidth="1"/>
    <col min="9" max="9" width="12.7109375" customWidth="1"/>
    <col min="10" max="10" width="12.28515625" customWidth="1"/>
    <col min="11" max="11" width="12.5703125" customWidth="1"/>
    <col min="12" max="13" width="9.5703125" bestFit="1" customWidth="1"/>
    <col min="14" max="14" width="10.7109375" bestFit="1" customWidth="1"/>
  </cols>
  <sheetData>
    <row r="1" spans="1:14" s="31" customFormat="1" x14ac:dyDescent="0.25">
      <c r="B1" s="43"/>
      <c r="L1" s="57" t="s">
        <v>132</v>
      </c>
      <c r="M1" s="57"/>
      <c r="N1" s="57"/>
    </row>
    <row r="2" spans="1:14" s="31" customFormat="1" ht="28.5" customHeight="1" x14ac:dyDescent="0.25">
      <c r="B2" s="43"/>
      <c r="K2" s="57" t="s">
        <v>45</v>
      </c>
      <c r="L2" s="57"/>
      <c r="M2" s="57"/>
      <c r="N2" s="57"/>
    </row>
    <row r="3" spans="1:14" s="31" customFormat="1" x14ac:dyDescent="0.25"/>
    <row r="4" spans="1:14" s="31" customFormat="1" ht="18.75" x14ac:dyDescent="0.25">
      <c r="A4" s="58" t="s">
        <v>46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s="31" customFormat="1" x14ac:dyDescent="0.25"/>
    <row r="6" spans="1:14" s="31" customFormat="1" x14ac:dyDescent="0.25">
      <c r="A6" s="59" t="s">
        <v>0</v>
      </c>
      <c r="B6" s="62" t="s">
        <v>129</v>
      </c>
      <c r="C6" s="63" t="s">
        <v>47</v>
      </c>
      <c r="D6" s="66" t="s">
        <v>48</v>
      </c>
      <c r="E6" s="67"/>
      <c r="F6" s="67"/>
      <c r="G6" s="68"/>
      <c r="H6" s="62" t="s">
        <v>49</v>
      </c>
      <c r="I6" s="62"/>
      <c r="J6" s="62"/>
      <c r="K6" s="62"/>
      <c r="L6" s="62"/>
      <c r="M6" s="62"/>
      <c r="N6" s="62"/>
    </row>
    <row r="7" spans="1:14" s="31" customFormat="1" x14ac:dyDescent="0.25">
      <c r="A7" s="60"/>
      <c r="B7" s="62"/>
      <c r="C7" s="64"/>
      <c r="D7" s="69"/>
      <c r="E7" s="70"/>
      <c r="F7" s="70"/>
      <c r="G7" s="71"/>
      <c r="H7" s="62"/>
      <c r="I7" s="62"/>
      <c r="J7" s="62"/>
      <c r="K7" s="62"/>
      <c r="L7" s="62"/>
      <c r="M7" s="62"/>
      <c r="N7" s="62"/>
    </row>
    <row r="8" spans="1:14" s="31" customFormat="1" ht="43.5" customHeight="1" x14ac:dyDescent="0.25">
      <c r="A8" s="61"/>
      <c r="B8" s="62"/>
      <c r="C8" s="65"/>
      <c r="D8" s="41" t="s">
        <v>50</v>
      </c>
      <c r="E8" s="41" t="s">
        <v>51</v>
      </c>
      <c r="F8" s="44" t="s">
        <v>52</v>
      </c>
      <c r="G8" s="41" t="s">
        <v>53</v>
      </c>
      <c r="H8" s="41" t="s">
        <v>17</v>
      </c>
      <c r="I8" s="41">
        <v>2015</v>
      </c>
      <c r="J8" s="41">
        <v>2016</v>
      </c>
      <c r="K8" s="41">
        <v>2017</v>
      </c>
      <c r="L8" s="41">
        <v>2018</v>
      </c>
      <c r="M8" s="41">
        <v>2019</v>
      </c>
      <c r="N8" s="41">
        <v>2020</v>
      </c>
    </row>
    <row r="9" spans="1:14" s="45" customFormat="1" x14ac:dyDescent="0.25">
      <c r="A9" s="45">
        <v>1</v>
      </c>
      <c r="B9" s="46">
        <v>2</v>
      </c>
      <c r="C9" s="45">
        <v>3</v>
      </c>
      <c r="D9" s="46">
        <v>4</v>
      </c>
      <c r="E9" s="45">
        <v>5</v>
      </c>
      <c r="F9" s="46">
        <v>6</v>
      </c>
      <c r="G9" s="45">
        <v>7</v>
      </c>
      <c r="H9" s="46">
        <v>8</v>
      </c>
      <c r="I9" s="45">
        <v>9</v>
      </c>
      <c r="J9" s="46">
        <v>10</v>
      </c>
      <c r="K9" s="45">
        <v>11</v>
      </c>
      <c r="L9" s="46">
        <v>12</v>
      </c>
      <c r="M9" s="45">
        <v>13</v>
      </c>
      <c r="N9" s="46">
        <v>14</v>
      </c>
    </row>
    <row r="10" spans="1:14" s="31" customFormat="1" ht="30" x14ac:dyDescent="0.25">
      <c r="A10" s="107">
        <v>1</v>
      </c>
      <c r="B10" s="108" t="s">
        <v>54</v>
      </c>
      <c r="C10" s="109" t="s">
        <v>55</v>
      </c>
      <c r="D10" s="110"/>
      <c r="E10" s="110"/>
      <c r="F10" s="110"/>
      <c r="G10" s="110"/>
      <c r="H10" s="111">
        <f>H13+H55+H70</f>
        <v>2130160.27</v>
      </c>
      <c r="I10" s="111">
        <f>I11+I12</f>
        <v>302867.73999999993</v>
      </c>
      <c r="J10" s="111">
        <f t="shared" ref="J10:N10" si="0">J11+J12</f>
        <v>316572.91000000003</v>
      </c>
      <c r="K10" s="111">
        <f t="shared" si="0"/>
        <v>416046</v>
      </c>
      <c r="L10" s="111">
        <f t="shared" si="0"/>
        <v>365724.39999999997</v>
      </c>
      <c r="M10" s="111">
        <f t="shared" si="0"/>
        <v>363424.39999999997</v>
      </c>
      <c r="N10" s="111">
        <f t="shared" si="0"/>
        <v>365524.81999999995</v>
      </c>
    </row>
    <row r="11" spans="1:14" s="31" customFormat="1" ht="30" x14ac:dyDescent="0.25">
      <c r="A11" s="112"/>
      <c r="B11" s="84"/>
      <c r="C11" s="113" t="s">
        <v>64</v>
      </c>
      <c r="D11" s="110"/>
      <c r="E11" s="110"/>
      <c r="F11" s="110"/>
      <c r="G11" s="110"/>
      <c r="H11" s="111">
        <f>I11+J11+K11+L11+M11+N11</f>
        <v>2077986.92</v>
      </c>
      <c r="I11" s="111">
        <f>I14+I55+I70</f>
        <v>298128.18999999994</v>
      </c>
      <c r="J11" s="111">
        <f t="shared" ref="J11:N11" si="1">J14+J55+J70</f>
        <v>311406.31000000006</v>
      </c>
      <c r="K11" s="111">
        <f t="shared" si="1"/>
        <v>405441.7</v>
      </c>
      <c r="L11" s="111">
        <f t="shared" si="1"/>
        <v>355170.1</v>
      </c>
      <c r="M11" s="111">
        <f t="shared" si="1"/>
        <v>352870.1</v>
      </c>
      <c r="N11" s="111">
        <f t="shared" si="1"/>
        <v>354970.51999999996</v>
      </c>
    </row>
    <row r="12" spans="1:14" s="31" customFormat="1" ht="30" x14ac:dyDescent="0.25">
      <c r="A12" s="114"/>
      <c r="B12" s="84"/>
      <c r="C12" s="51" t="s">
        <v>91</v>
      </c>
      <c r="D12" s="110"/>
      <c r="E12" s="110"/>
      <c r="F12" s="110"/>
      <c r="G12" s="110"/>
      <c r="H12" s="111">
        <f>H15</f>
        <v>52173.350000000006</v>
      </c>
      <c r="I12" s="111">
        <f t="shared" ref="I12:N12" si="2">I15</f>
        <v>4739.55</v>
      </c>
      <c r="J12" s="111">
        <f t="shared" si="2"/>
        <v>5166.6000000000004</v>
      </c>
      <c r="K12" s="111">
        <f t="shared" si="2"/>
        <v>10604.3</v>
      </c>
      <c r="L12" s="111">
        <f t="shared" si="2"/>
        <v>10554.3</v>
      </c>
      <c r="M12" s="111">
        <f t="shared" si="2"/>
        <v>10554.3</v>
      </c>
      <c r="N12" s="111">
        <f t="shared" si="2"/>
        <v>10554.3</v>
      </c>
    </row>
    <row r="13" spans="1:14" s="31" customFormat="1" ht="30" x14ac:dyDescent="0.25">
      <c r="A13" s="104" t="s">
        <v>62</v>
      </c>
      <c r="B13" s="84" t="s">
        <v>30</v>
      </c>
      <c r="C13" s="109" t="s">
        <v>55</v>
      </c>
      <c r="D13" s="110"/>
      <c r="E13" s="110"/>
      <c r="F13" s="110"/>
      <c r="G13" s="110"/>
      <c r="H13" s="115">
        <f>I13+J13+K13+L13+M13+N13</f>
        <v>1935393.82</v>
      </c>
      <c r="I13" s="111">
        <f>I14+I15</f>
        <v>268502.84999999998</v>
      </c>
      <c r="J13" s="111">
        <f t="shared" ref="J13:N13" si="3">J14+J15</f>
        <v>283345.87</v>
      </c>
      <c r="K13" s="111">
        <f t="shared" si="3"/>
        <v>382182.2</v>
      </c>
      <c r="L13" s="111">
        <f t="shared" si="3"/>
        <v>334654.3</v>
      </c>
      <c r="M13" s="111">
        <f t="shared" si="3"/>
        <v>332254.3</v>
      </c>
      <c r="N13" s="111">
        <f t="shared" si="3"/>
        <v>334454.3</v>
      </c>
    </row>
    <row r="14" spans="1:14" s="31" customFormat="1" ht="34.5" customHeight="1" x14ac:dyDescent="0.25">
      <c r="A14" s="105"/>
      <c r="B14" s="84"/>
      <c r="C14" s="113" t="s">
        <v>64</v>
      </c>
      <c r="D14" s="116"/>
      <c r="E14" s="116"/>
      <c r="F14" s="116"/>
      <c r="G14" s="116"/>
      <c r="H14" s="115">
        <f>I14+J14+K14+L14+M14+N14</f>
        <v>1883220.4700000002</v>
      </c>
      <c r="I14" s="115">
        <f>I17+I27+I44</f>
        <v>263763.3</v>
      </c>
      <c r="J14" s="115">
        <f t="shared" ref="J14:N14" si="4">J17+J27+J44</f>
        <v>278179.27</v>
      </c>
      <c r="K14" s="115">
        <f t="shared" si="4"/>
        <v>371577.9</v>
      </c>
      <c r="L14" s="115">
        <f t="shared" si="4"/>
        <v>324100</v>
      </c>
      <c r="M14" s="115">
        <f t="shared" si="4"/>
        <v>321700</v>
      </c>
      <c r="N14" s="115">
        <f t="shared" si="4"/>
        <v>323900</v>
      </c>
    </row>
    <row r="15" spans="1:14" s="31" customFormat="1" ht="30" customHeight="1" x14ac:dyDescent="0.25">
      <c r="A15" s="106"/>
      <c r="B15" s="85"/>
      <c r="C15" s="51" t="s">
        <v>91</v>
      </c>
      <c r="D15" s="116"/>
      <c r="E15" s="116"/>
      <c r="F15" s="116"/>
      <c r="G15" s="116"/>
      <c r="H15" s="117">
        <f t="shared" ref="H15" si="5">I15+J15+K15+L15+M15+N15</f>
        <v>52173.350000000006</v>
      </c>
      <c r="I15" s="117">
        <f>I18+I47+I28</f>
        <v>4739.55</v>
      </c>
      <c r="J15" s="117">
        <f t="shared" ref="J15:N15" si="6">J18+J47+J28</f>
        <v>5166.6000000000004</v>
      </c>
      <c r="K15" s="117">
        <f t="shared" si="6"/>
        <v>10604.3</v>
      </c>
      <c r="L15" s="117">
        <f t="shared" si="6"/>
        <v>10554.3</v>
      </c>
      <c r="M15" s="117">
        <f t="shared" si="6"/>
        <v>10554.3</v>
      </c>
      <c r="N15" s="117">
        <f t="shared" si="6"/>
        <v>10554.3</v>
      </c>
    </row>
    <row r="16" spans="1:14" s="31" customFormat="1" ht="37.5" customHeight="1" x14ac:dyDescent="0.25">
      <c r="A16" s="104" t="s">
        <v>214</v>
      </c>
      <c r="B16" s="118" t="s">
        <v>67</v>
      </c>
      <c r="C16" s="113" t="s">
        <v>55</v>
      </c>
      <c r="D16" s="116"/>
      <c r="E16" s="116"/>
      <c r="F16" s="116"/>
      <c r="G16" s="116"/>
      <c r="H16" s="119">
        <f>I16+J16+K16+L16+M16+N16</f>
        <v>1799608.6</v>
      </c>
      <c r="I16" s="119">
        <f>I17+I18</f>
        <v>261217.9</v>
      </c>
      <c r="J16" s="119">
        <f t="shared" ref="J16:N16" si="7">J17+J18</f>
        <v>272020.59999999998</v>
      </c>
      <c r="K16" s="119">
        <f t="shared" si="7"/>
        <v>304407.2</v>
      </c>
      <c r="L16" s="119">
        <f t="shared" si="7"/>
        <v>316754.3</v>
      </c>
      <c r="M16" s="119">
        <f t="shared" si="7"/>
        <v>321754.3</v>
      </c>
      <c r="N16" s="119">
        <f t="shared" si="7"/>
        <v>323454.3</v>
      </c>
    </row>
    <row r="17" spans="1:14" s="31" customFormat="1" ht="36" customHeight="1" x14ac:dyDescent="0.25">
      <c r="A17" s="105"/>
      <c r="B17" s="77"/>
      <c r="C17" s="113" t="s">
        <v>64</v>
      </c>
      <c r="D17" s="116" t="s">
        <v>56</v>
      </c>
      <c r="E17" s="116"/>
      <c r="F17" s="116"/>
      <c r="G17" s="116"/>
      <c r="H17" s="117">
        <f>H19+H20+H21+H22+H23+H24</f>
        <v>1750292.5</v>
      </c>
      <c r="I17" s="117">
        <f>I19+I20+I21+I22+I23+I24</f>
        <v>256825.60000000001</v>
      </c>
      <c r="J17" s="117">
        <f t="shared" ref="J17:N17" si="8">J19+J20+J21+J22+J23+J24</f>
        <v>266914</v>
      </c>
      <c r="K17" s="117">
        <f t="shared" si="8"/>
        <v>294452.90000000002</v>
      </c>
      <c r="L17" s="117">
        <f t="shared" si="8"/>
        <v>306800</v>
      </c>
      <c r="M17" s="117">
        <f t="shared" si="8"/>
        <v>311800</v>
      </c>
      <c r="N17" s="117">
        <f t="shared" si="8"/>
        <v>313500</v>
      </c>
    </row>
    <row r="18" spans="1:14" s="31" customFormat="1" ht="35.25" customHeight="1" x14ac:dyDescent="0.25">
      <c r="A18" s="106"/>
      <c r="B18" s="78"/>
      <c r="C18" s="113" t="s">
        <v>91</v>
      </c>
      <c r="D18" s="116" t="s">
        <v>92</v>
      </c>
      <c r="E18" s="116"/>
      <c r="F18" s="116"/>
      <c r="G18" s="116"/>
      <c r="H18" s="117">
        <f>H25</f>
        <v>49316.100000000006</v>
      </c>
      <c r="I18" s="117">
        <f t="shared" ref="I18:N18" si="9">I25</f>
        <v>4392.3</v>
      </c>
      <c r="J18" s="117">
        <f t="shared" si="9"/>
        <v>5106.6000000000004</v>
      </c>
      <c r="K18" s="117">
        <f t="shared" si="9"/>
        <v>9954.2999999999993</v>
      </c>
      <c r="L18" s="117">
        <f t="shared" si="9"/>
        <v>9954.2999999999993</v>
      </c>
      <c r="M18" s="117">
        <f t="shared" si="9"/>
        <v>9954.2999999999993</v>
      </c>
      <c r="N18" s="117">
        <f t="shared" si="9"/>
        <v>9954.2999999999993</v>
      </c>
    </row>
    <row r="19" spans="1:14" s="31" customFormat="1" ht="67.5" customHeight="1" x14ac:dyDescent="0.25">
      <c r="A19" s="120" t="s">
        <v>215</v>
      </c>
      <c r="B19" s="121" t="s">
        <v>199</v>
      </c>
      <c r="C19" s="113" t="s">
        <v>64</v>
      </c>
      <c r="D19" s="116" t="s">
        <v>56</v>
      </c>
      <c r="E19" s="116" t="s">
        <v>57</v>
      </c>
      <c r="F19" s="116" t="s">
        <v>81</v>
      </c>
      <c r="G19" s="116" t="s">
        <v>58</v>
      </c>
      <c r="H19" s="117">
        <f t="shared" ref="H19:H21" si="10">I19+J19+K19+L19+M19+N19</f>
        <v>190410.4</v>
      </c>
      <c r="I19" s="117">
        <v>27559.1</v>
      </c>
      <c r="J19" s="117">
        <v>29851.3</v>
      </c>
      <c r="K19" s="117">
        <v>31000</v>
      </c>
      <c r="L19" s="117">
        <v>31000</v>
      </c>
      <c r="M19" s="117">
        <v>35000</v>
      </c>
      <c r="N19" s="117">
        <v>36000</v>
      </c>
    </row>
    <row r="20" spans="1:14" s="31" customFormat="1" ht="60.75" customHeight="1" x14ac:dyDescent="0.25">
      <c r="A20" s="120" t="s">
        <v>216</v>
      </c>
      <c r="B20" s="52" t="s">
        <v>31</v>
      </c>
      <c r="C20" s="122" t="s">
        <v>83</v>
      </c>
      <c r="D20" s="116" t="s">
        <v>56</v>
      </c>
      <c r="E20" s="116" t="s">
        <v>59</v>
      </c>
      <c r="F20" s="116" t="s">
        <v>84</v>
      </c>
      <c r="G20" s="116" t="s">
        <v>60</v>
      </c>
      <c r="H20" s="117">
        <f t="shared" si="10"/>
        <v>32734.2</v>
      </c>
      <c r="I20" s="117">
        <v>5521.4</v>
      </c>
      <c r="J20" s="117">
        <v>6812.8</v>
      </c>
      <c r="K20" s="117">
        <v>6900</v>
      </c>
      <c r="L20" s="117">
        <v>4500</v>
      </c>
      <c r="M20" s="117">
        <v>4500</v>
      </c>
      <c r="N20" s="117">
        <v>4500</v>
      </c>
    </row>
    <row r="21" spans="1:14" s="31" customFormat="1" ht="111.75" customHeight="1" x14ac:dyDescent="0.25">
      <c r="A21" s="120" t="s">
        <v>217</v>
      </c>
      <c r="B21" s="123" t="s">
        <v>200</v>
      </c>
      <c r="C21" s="122" t="s">
        <v>83</v>
      </c>
      <c r="D21" s="116" t="s">
        <v>56</v>
      </c>
      <c r="E21" s="116" t="s">
        <v>61</v>
      </c>
      <c r="F21" s="116" t="s">
        <v>85</v>
      </c>
      <c r="G21" s="116" t="s">
        <v>58</v>
      </c>
      <c r="H21" s="117">
        <f t="shared" si="10"/>
        <v>745199.8</v>
      </c>
      <c r="I21" s="117">
        <v>121229.9</v>
      </c>
      <c r="J21" s="117">
        <v>120969.9</v>
      </c>
      <c r="K21" s="117">
        <v>120500</v>
      </c>
      <c r="L21" s="117">
        <v>127000</v>
      </c>
      <c r="M21" s="117">
        <v>127500</v>
      </c>
      <c r="N21" s="117">
        <v>128000</v>
      </c>
    </row>
    <row r="22" spans="1:14" s="31" customFormat="1" ht="27.75" customHeight="1" x14ac:dyDescent="0.25">
      <c r="A22" s="104" t="s">
        <v>218</v>
      </c>
      <c r="B22" s="75" t="s">
        <v>68</v>
      </c>
      <c r="C22" s="72" t="s">
        <v>64</v>
      </c>
      <c r="D22" s="116" t="s">
        <v>56</v>
      </c>
      <c r="E22" s="116" t="s">
        <v>57</v>
      </c>
      <c r="F22" s="116" t="s">
        <v>80</v>
      </c>
      <c r="G22" s="116" t="s">
        <v>58</v>
      </c>
      <c r="H22" s="117">
        <f t="shared" ref="H22:H72" si="11">I22+J22+K22+L22+M22+N22</f>
        <v>178949.1</v>
      </c>
      <c r="I22" s="117">
        <v>24466.1</v>
      </c>
      <c r="J22" s="117">
        <v>23795</v>
      </c>
      <c r="K22" s="117">
        <v>26588</v>
      </c>
      <c r="L22" s="117">
        <v>34300</v>
      </c>
      <c r="M22" s="117">
        <v>34800</v>
      </c>
      <c r="N22" s="117">
        <v>35000</v>
      </c>
    </row>
    <row r="23" spans="1:14" s="31" customFormat="1" ht="25.5" customHeight="1" x14ac:dyDescent="0.25">
      <c r="A23" s="105"/>
      <c r="B23" s="76"/>
      <c r="C23" s="73"/>
      <c r="D23" s="116" t="s">
        <v>56</v>
      </c>
      <c r="E23" s="116" t="s">
        <v>61</v>
      </c>
      <c r="F23" s="116" t="s">
        <v>65</v>
      </c>
      <c r="G23" s="116" t="s">
        <v>58</v>
      </c>
      <c r="H23" s="117">
        <f t="shared" si="11"/>
        <v>501896.19999999995</v>
      </c>
      <c r="I23" s="117">
        <v>64260</v>
      </c>
      <c r="J23" s="117">
        <v>69793.3</v>
      </c>
      <c r="K23" s="117">
        <v>91842.9</v>
      </c>
      <c r="L23" s="117">
        <v>92000</v>
      </c>
      <c r="M23" s="117">
        <v>92000</v>
      </c>
      <c r="N23" s="117">
        <v>92000</v>
      </c>
    </row>
    <row r="24" spans="1:14" s="31" customFormat="1" ht="24.75" customHeight="1" x14ac:dyDescent="0.25">
      <c r="A24" s="105"/>
      <c r="B24" s="76"/>
      <c r="C24" s="74"/>
      <c r="D24" s="116" t="s">
        <v>56</v>
      </c>
      <c r="E24" s="116" t="s">
        <v>61</v>
      </c>
      <c r="F24" s="116" t="s">
        <v>103</v>
      </c>
      <c r="G24" s="116" t="s">
        <v>58</v>
      </c>
      <c r="H24" s="117">
        <f t="shared" si="11"/>
        <v>101102.8</v>
      </c>
      <c r="I24" s="117">
        <v>13789.1</v>
      </c>
      <c r="J24" s="117">
        <v>15691.7</v>
      </c>
      <c r="K24" s="117">
        <v>17622</v>
      </c>
      <c r="L24" s="117">
        <v>18000</v>
      </c>
      <c r="M24" s="117">
        <v>18000</v>
      </c>
      <c r="N24" s="117">
        <v>18000</v>
      </c>
    </row>
    <row r="25" spans="1:14" s="31" customFormat="1" ht="31.5" customHeight="1" x14ac:dyDescent="0.25">
      <c r="A25" s="106"/>
      <c r="B25" s="76"/>
      <c r="C25" s="51" t="s">
        <v>91</v>
      </c>
      <c r="D25" s="116" t="s">
        <v>92</v>
      </c>
      <c r="E25" s="116" t="s">
        <v>61</v>
      </c>
      <c r="F25" s="116" t="s">
        <v>102</v>
      </c>
      <c r="G25" s="116" t="s">
        <v>58</v>
      </c>
      <c r="H25" s="117">
        <f t="shared" si="11"/>
        <v>49316.100000000006</v>
      </c>
      <c r="I25" s="117">
        <v>4392.3</v>
      </c>
      <c r="J25" s="117">
        <v>5106.6000000000004</v>
      </c>
      <c r="K25" s="117">
        <v>9954.2999999999993</v>
      </c>
      <c r="L25" s="117">
        <v>9954.2999999999993</v>
      </c>
      <c r="M25" s="117">
        <v>9954.2999999999993</v>
      </c>
      <c r="N25" s="117">
        <v>9954.2999999999993</v>
      </c>
    </row>
    <row r="26" spans="1:14" s="31" customFormat="1" ht="30" customHeight="1" x14ac:dyDescent="0.25">
      <c r="A26" s="104" t="s">
        <v>219</v>
      </c>
      <c r="B26" s="77" t="s">
        <v>202</v>
      </c>
      <c r="C26" s="113" t="s">
        <v>55</v>
      </c>
      <c r="D26" s="116" t="s">
        <v>56</v>
      </c>
      <c r="E26" s="116"/>
      <c r="F26" s="116"/>
      <c r="G26" s="116"/>
      <c r="H26" s="119">
        <f t="shared" si="11"/>
        <v>133185.77000000002</v>
      </c>
      <c r="I26" s="119">
        <f>I29+I30+I34+I35+I36+I37+I39+I40+I41+I42+I43</f>
        <v>6965.5000000000009</v>
      </c>
      <c r="J26" s="119">
        <f t="shared" ref="J26:N26" si="12">J29+J30+J34+J35+J36+J37+J39+J40+J41+J42+J43</f>
        <v>11295.269999999999</v>
      </c>
      <c r="K26" s="119">
        <f t="shared" si="12"/>
        <v>77175</v>
      </c>
      <c r="L26" s="119">
        <f t="shared" si="12"/>
        <v>17350</v>
      </c>
      <c r="M26" s="119">
        <f t="shared" si="12"/>
        <v>9950</v>
      </c>
      <c r="N26" s="119">
        <f t="shared" si="12"/>
        <v>10450</v>
      </c>
    </row>
    <row r="27" spans="1:14" s="31" customFormat="1" ht="18" customHeight="1" x14ac:dyDescent="0.25">
      <c r="A27" s="105"/>
      <c r="B27" s="77"/>
      <c r="C27" s="122" t="s">
        <v>83</v>
      </c>
      <c r="D27" s="116"/>
      <c r="E27" s="116"/>
      <c r="F27" s="116"/>
      <c r="G27" s="116"/>
      <c r="H27" s="117">
        <f t="shared" si="11"/>
        <v>132927.97</v>
      </c>
      <c r="I27" s="117">
        <f>I29+I30+I39+I40+I41+I43</f>
        <v>6937.7000000000007</v>
      </c>
      <c r="J27" s="117">
        <f>J29+J30+J34+J36+J37+J39+J40+J41+J42+J43</f>
        <v>11265.269999999999</v>
      </c>
      <c r="K27" s="117">
        <f>K29+K30+K34+K36+K37+K39+K40+K41+K42+K43</f>
        <v>77125</v>
      </c>
      <c r="L27" s="117">
        <f t="shared" ref="L27:N27" si="13">L29+L30+L34+L36+L37+L39+L40+L41+L42+L43</f>
        <v>17300</v>
      </c>
      <c r="M27" s="117">
        <f t="shared" si="13"/>
        <v>9900</v>
      </c>
      <c r="N27" s="117">
        <f t="shared" si="13"/>
        <v>10400</v>
      </c>
    </row>
    <row r="28" spans="1:14" s="31" customFormat="1" ht="18" customHeight="1" x14ac:dyDescent="0.25">
      <c r="A28" s="106"/>
      <c r="B28" s="78"/>
      <c r="C28" s="113" t="s">
        <v>91</v>
      </c>
      <c r="D28" s="116"/>
      <c r="E28" s="116"/>
      <c r="F28" s="116"/>
      <c r="G28" s="116"/>
      <c r="H28" s="117">
        <f t="shared" si="11"/>
        <v>257.8</v>
      </c>
      <c r="I28" s="117">
        <f>I35</f>
        <v>27.8</v>
      </c>
      <c r="J28" s="117">
        <f t="shared" ref="J28:N28" si="14">J35</f>
        <v>30</v>
      </c>
      <c r="K28" s="117">
        <f t="shared" si="14"/>
        <v>50</v>
      </c>
      <c r="L28" s="117">
        <f t="shared" si="14"/>
        <v>50</v>
      </c>
      <c r="M28" s="117">
        <f t="shared" si="14"/>
        <v>50</v>
      </c>
      <c r="N28" s="117">
        <f t="shared" si="14"/>
        <v>50</v>
      </c>
    </row>
    <row r="29" spans="1:14" s="31" customFormat="1" ht="35.25" customHeight="1" x14ac:dyDescent="0.25">
      <c r="A29" s="120" t="s">
        <v>220</v>
      </c>
      <c r="B29" s="110" t="s">
        <v>32</v>
      </c>
      <c r="C29" s="113" t="s">
        <v>64</v>
      </c>
      <c r="D29" s="116" t="s">
        <v>56</v>
      </c>
      <c r="E29" s="116" t="s">
        <v>57</v>
      </c>
      <c r="F29" s="116" t="s">
        <v>86</v>
      </c>
      <c r="G29" s="116" t="s">
        <v>60</v>
      </c>
      <c r="H29" s="117">
        <f>I29+J29+K29+L29+M29+N29</f>
        <v>74677.2</v>
      </c>
      <c r="I29" s="117">
        <v>1039.0999999999999</v>
      </c>
      <c r="J29" s="117">
        <v>2360.1</v>
      </c>
      <c r="K29" s="117">
        <v>59178</v>
      </c>
      <c r="L29" s="117">
        <v>4000</v>
      </c>
      <c r="M29" s="117">
        <v>4000</v>
      </c>
      <c r="N29" s="117">
        <v>4100</v>
      </c>
    </row>
    <row r="30" spans="1:14" s="31" customFormat="1" ht="29.25" customHeight="1" x14ac:dyDescent="0.25">
      <c r="A30" s="104" t="s">
        <v>221</v>
      </c>
      <c r="B30" s="124" t="s">
        <v>133</v>
      </c>
      <c r="C30" s="122" t="s">
        <v>83</v>
      </c>
      <c r="D30" s="116" t="s">
        <v>56</v>
      </c>
      <c r="E30" s="116" t="s">
        <v>61</v>
      </c>
      <c r="F30" s="116" t="s">
        <v>87</v>
      </c>
      <c r="G30" s="125" t="s">
        <v>209</v>
      </c>
      <c r="H30" s="117">
        <f t="shared" ref="H30:H34" si="15">I30+J30+K30+L30+M30+N30</f>
        <v>41162.699999999997</v>
      </c>
      <c r="I30" s="117">
        <v>3501.5</v>
      </c>
      <c r="J30" s="117">
        <v>7174.2</v>
      </c>
      <c r="K30" s="117">
        <v>14887</v>
      </c>
      <c r="L30" s="117">
        <v>10000</v>
      </c>
      <c r="M30" s="117">
        <v>2600</v>
      </c>
      <c r="N30" s="117">
        <v>3000</v>
      </c>
    </row>
    <row r="31" spans="1:14" s="31" customFormat="1" ht="29.25" customHeight="1" x14ac:dyDescent="0.25">
      <c r="A31" s="105"/>
      <c r="B31" s="126"/>
      <c r="C31" s="113" t="s">
        <v>64</v>
      </c>
      <c r="D31" s="116" t="s">
        <v>56</v>
      </c>
      <c r="E31" s="116" t="s">
        <v>61</v>
      </c>
      <c r="F31" s="116" t="s">
        <v>95</v>
      </c>
      <c r="G31" s="116" t="s">
        <v>60</v>
      </c>
      <c r="H31" s="117">
        <f t="shared" si="15"/>
        <v>1225.67</v>
      </c>
      <c r="I31" s="117">
        <v>311.60000000000002</v>
      </c>
      <c r="J31" s="117">
        <v>914.07</v>
      </c>
      <c r="K31" s="117"/>
      <c r="L31" s="117"/>
      <c r="M31" s="117"/>
      <c r="N31" s="117"/>
    </row>
    <row r="32" spans="1:14" s="31" customFormat="1" ht="29.25" customHeight="1" x14ac:dyDescent="0.25">
      <c r="A32" s="105"/>
      <c r="B32" s="126"/>
      <c r="C32" s="113" t="s">
        <v>64</v>
      </c>
      <c r="D32" s="116" t="s">
        <v>56</v>
      </c>
      <c r="E32" s="116" t="s">
        <v>61</v>
      </c>
      <c r="F32" s="116" t="s">
        <v>88</v>
      </c>
      <c r="G32" s="116" t="s">
        <v>60</v>
      </c>
      <c r="H32" s="117">
        <f t="shared" si="15"/>
        <v>1576</v>
      </c>
      <c r="I32" s="117">
        <v>1352</v>
      </c>
      <c r="J32" s="117">
        <v>224</v>
      </c>
      <c r="K32" s="117"/>
      <c r="L32" s="117"/>
      <c r="M32" s="117"/>
      <c r="N32" s="117"/>
    </row>
    <row r="33" spans="1:14" s="31" customFormat="1" ht="29.25" customHeight="1" x14ac:dyDescent="0.25">
      <c r="A33" s="105"/>
      <c r="B33" s="126"/>
      <c r="C33" s="113" t="s">
        <v>64</v>
      </c>
      <c r="D33" s="116" t="s">
        <v>56</v>
      </c>
      <c r="E33" s="116" t="s">
        <v>61</v>
      </c>
      <c r="F33" s="116" t="s">
        <v>89</v>
      </c>
      <c r="G33" s="116" t="s">
        <v>60</v>
      </c>
      <c r="H33" s="117">
        <f t="shared" si="15"/>
        <v>509.9</v>
      </c>
      <c r="I33" s="117">
        <v>413.9</v>
      </c>
      <c r="J33" s="117">
        <v>96</v>
      </c>
      <c r="K33" s="117"/>
      <c r="L33" s="117"/>
      <c r="M33" s="117"/>
      <c r="N33" s="117"/>
    </row>
    <row r="34" spans="1:14" s="31" customFormat="1" ht="18.75" customHeight="1" x14ac:dyDescent="0.25">
      <c r="A34" s="105"/>
      <c r="B34" s="126"/>
      <c r="C34" s="122" t="s">
        <v>83</v>
      </c>
      <c r="D34" s="116" t="s">
        <v>56</v>
      </c>
      <c r="E34" s="116" t="s">
        <v>61</v>
      </c>
      <c r="F34" s="116" t="s">
        <v>90</v>
      </c>
      <c r="G34" s="116" t="s">
        <v>60</v>
      </c>
      <c r="H34" s="117">
        <f t="shared" si="15"/>
        <v>1456.9</v>
      </c>
      <c r="I34" s="117"/>
      <c r="J34" s="117">
        <v>496.9</v>
      </c>
      <c r="K34" s="117">
        <v>60</v>
      </c>
      <c r="L34" s="117">
        <v>300</v>
      </c>
      <c r="M34" s="117">
        <v>300</v>
      </c>
      <c r="N34" s="117">
        <v>300</v>
      </c>
    </row>
    <row r="35" spans="1:14" s="31" customFormat="1" ht="18.75" customHeight="1" x14ac:dyDescent="0.25">
      <c r="A35" s="106"/>
      <c r="B35" s="127"/>
      <c r="C35" s="113" t="s">
        <v>91</v>
      </c>
      <c r="D35" s="116" t="s">
        <v>92</v>
      </c>
      <c r="E35" s="116" t="s">
        <v>61</v>
      </c>
      <c r="F35" s="116" t="s">
        <v>90</v>
      </c>
      <c r="G35" s="116" t="s">
        <v>60</v>
      </c>
      <c r="H35" s="117">
        <f>I35+J35+K35+L35+M35+N35</f>
        <v>257.8</v>
      </c>
      <c r="I35" s="117">
        <v>27.8</v>
      </c>
      <c r="J35" s="117">
        <v>30</v>
      </c>
      <c r="K35" s="117">
        <v>50</v>
      </c>
      <c r="L35" s="117">
        <v>50</v>
      </c>
      <c r="M35" s="117">
        <v>50</v>
      </c>
      <c r="N35" s="117">
        <v>50</v>
      </c>
    </row>
    <row r="36" spans="1:14" s="31" customFormat="1" ht="33" customHeight="1" x14ac:dyDescent="0.25">
      <c r="A36" s="104" t="s">
        <v>222</v>
      </c>
      <c r="B36" s="128" t="s">
        <v>33</v>
      </c>
      <c r="C36" s="113" t="s">
        <v>64</v>
      </c>
      <c r="D36" s="116" t="s">
        <v>56</v>
      </c>
      <c r="E36" s="116" t="s">
        <v>57</v>
      </c>
      <c r="F36" s="116" t="s">
        <v>66</v>
      </c>
      <c r="G36" s="116" t="s">
        <v>60</v>
      </c>
      <c r="H36" s="117">
        <f>I36+J36+K36+L36+M36+N36</f>
        <v>0</v>
      </c>
      <c r="I36" s="117"/>
      <c r="J36" s="117"/>
      <c r="K36" s="117"/>
      <c r="L36" s="117"/>
      <c r="M36" s="117"/>
      <c r="N36" s="117"/>
    </row>
    <row r="37" spans="1:14" s="31" customFormat="1" ht="27" customHeight="1" x14ac:dyDescent="0.25">
      <c r="A37" s="106"/>
      <c r="B37" s="128"/>
      <c r="C37" s="113" t="s">
        <v>64</v>
      </c>
      <c r="D37" s="116" t="s">
        <v>56</v>
      </c>
      <c r="E37" s="116" t="s">
        <v>61</v>
      </c>
      <c r="F37" s="116" t="s">
        <v>93</v>
      </c>
      <c r="G37" s="116" t="s">
        <v>167</v>
      </c>
      <c r="H37" s="117">
        <f t="shared" si="11"/>
        <v>0</v>
      </c>
      <c r="I37" s="117"/>
      <c r="J37" s="117"/>
      <c r="K37" s="117"/>
      <c r="L37" s="117"/>
      <c r="M37" s="117"/>
      <c r="N37" s="117"/>
    </row>
    <row r="38" spans="1:14" s="31" customFormat="1" ht="27" customHeight="1" x14ac:dyDescent="0.25">
      <c r="A38" s="104" t="s">
        <v>223</v>
      </c>
      <c r="B38" s="79" t="s">
        <v>34</v>
      </c>
      <c r="C38" s="113" t="s">
        <v>55</v>
      </c>
      <c r="D38" s="116"/>
      <c r="E38" s="116"/>
      <c r="F38" s="116"/>
      <c r="G38" s="116"/>
      <c r="H38" s="117">
        <f>H39+H40+H41</f>
        <v>3311.57</v>
      </c>
      <c r="I38" s="117">
        <f t="shared" ref="I38:N38" si="16">I39+I40+I41</f>
        <v>2077.5</v>
      </c>
      <c r="J38" s="117">
        <f t="shared" si="16"/>
        <v>1234.0700000000002</v>
      </c>
      <c r="K38" s="117">
        <f t="shared" si="16"/>
        <v>0</v>
      </c>
      <c r="L38" s="117">
        <f t="shared" si="16"/>
        <v>0</v>
      </c>
      <c r="M38" s="117">
        <f t="shared" si="16"/>
        <v>0</v>
      </c>
      <c r="N38" s="117">
        <f t="shared" si="16"/>
        <v>0</v>
      </c>
    </row>
    <row r="39" spans="1:14" s="31" customFormat="1" ht="27.75" customHeight="1" x14ac:dyDescent="0.25">
      <c r="A39" s="105"/>
      <c r="B39" s="80"/>
      <c r="C39" s="113" t="s">
        <v>64</v>
      </c>
      <c r="D39" s="116" t="s">
        <v>56</v>
      </c>
      <c r="E39" s="116" t="s">
        <v>61</v>
      </c>
      <c r="F39" s="116" t="s">
        <v>95</v>
      </c>
      <c r="G39" s="116" t="s">
        <v>60</v>
      </c>
      <c r="H39" s="117">
        <f t="shared" si="11"/>
        <v>1225.67</v>
      </c>
      <c r="I39" s="117">
        <v>311.60000000000002</v>
      </c>
      <c r="J39" s="117">
        <v>914.07</v>
      </c>
      <c r="K39" s="117"/>
      <c r="L39" s="117"/>
      <c r="M39" s="117"/>
      <c r="N39" s="117"/>
    </row>
    <row r="40" spans="1:14" s="31" customFormat="1" ht="27.75" customHeight="1" x14ac:dyDescent="0.25">
      <c r="A40" s="105"/>
      <c r="B40" s="80"/>
      <c r="C40" s="113" t="s">
        <v>64</v>
      </c>
      <c r="D40" s="116" t="s">
        <v>56</v>
      </c>
      <c r="E40" s="116" t="s">
        <v>61</v>
      </c>
      <c r="F40" s="116" t="s">
        <v>88</v>
      </c>
      <c r="G40" s="116" t="s">
        <v>60</v>
      </c>
      <c r="H40" s="117">
        <f t="shared" si="11"/>
        <v>1576</v>
      </c>
      <c r="I40" s="117">
        <v>1352</v>
      </c>
      <c r="J40" s="117">
        <v>224</v>
      </c>
      <c r="K40" s="117"/>
      <c r="L40" s="117"/>
      <c r="M40" s="117"/>
      <c r="N40" s="117"/>
    </row>
    <row r="41" spans="1:14" s="31" customFormat="1" ht="27.75" customHeight="1" x14ac:dyDescent="0.25">
      <c r="A41" s="106"/>
      <c r="B41" s="81"/>
      <c r="C41" s="113" t="s">
        <v>64</v>
      </c>
      <c r="D41" s="116" t="s">
        <v>56</v>
      </c>
      <c r="E41" s="116" t="s">
        <v>61</v>
      </c>
      <c r="F41" s="116" t="s">
        <v>89</v>
      </c>
      <c r="G41" s="116" t="s">
        <v>60</v>
      </c>
      <c r="H41" s="117">
        <f t="shared" si="11"/>
        <v>509.9</v>
      </c>
      <c r="I41" s="117">
        <v>413.9</v>
      </c>
      <c r="J41" s="117">
        <v>96</v>
      </c>
      <c r="K41" s="117"/>
      <c r="L41" s="117"/>
      <c r="M41" s="117"/>
      <c r="N41" s="117"/>
    </row>
    <row r="42" spans="1:14" s="31" customFormat="1" ht="30" x14ac:dyDescent="0.25">
      <c r="A42" s="120" t="s">
        <v>224</v>
      </c>
      <c r="B42" s="129" t="s">
        <v>35</v>
      </c>
      <c r="C42" s="113" t="s">
        <v>64</v>
      </c>
      <c r="D42" s="116" t="s">
        <v>56</v>
      </c>
      <c r="E42" s="116"/>
      <c r="F42" s="116"/>
      <c r="G42" s="116"/>
      <c r="H42" s="117">
        <f t="shared" si="11"/>
        <v>0</v>
      </c>
      <c r="I42" s="117"/>
      <c r="J42" s="117"/>
      <c r="K42" s="117"/>
      <c r="L42" s="117"/>
      <c r="M42" s="117"/>
      <c r="N42" s="117"/>
    </row>
    <row r="43" spans="1:14" s="31" customFormat="1" ht="30" x14ac:dyDescent="0.25">
      <c r="A43" s="120" t="s">
        <v>225</v>
      </c>
      <c r="B43" s="53" t="s">
        <v>36</v>
      </c>
      <c r="C43" s="122" t="s">
        <v>83</v>
      </c>
      <c r="D43" s="116" t="s">
        <v>56</v>
      </c>
      <c r="E43" s="116" t="s">
        <v>96</v>
      </c>
      <c r="F43" s="116" t="s">
        <v>97</v>
      </c>
      <c r="G43" s="116" t="s">
        <v>60</v>
      </c>
      <c r="H43" s="117">
        <f t="shared" si="11"/>
        <v>12319.6</v>
      </c>
      <c r="I43" s="117">
        <v>319.60000000000002</v>
      </c>
      <c r="J43" s="117"/>
      <c r="K43" s="117">
        <v>3000</v>
      </c>
      <c r="L43" s="117">
        <v>3000</v>
      </c>
      <c r="M43" s="117">
        <v>3000</v>
      </c>
      <c r="N43" s="117">
        <v>3000</v>
      </c>
    </row>
    <row r="44" spans="1:14" s="31" customFormat="1" ht="36.75" customHeight="1" x14ac:dyDescent="0.25">
      <c r="A44" s="120" t="s">
        <v>226</v>
      </c>
      <c r="B44" s="130" t="s">
        <v>37</v>
      </c>
      <c r="C44" s="113" t="s">
        <v>64</v>
      </c>
      <c r="D44" s="116" t="s">
        <v>56</v>
      </c>
      <c r="E44" s="116"/>
      <c r="F44" s="116"/>
      <c r="G44" s="116"/>
      <c r="H44" s="119">
        <f t="shared" si="11"/>
        <v>0</v>
      </c>
      <c r="I44" s="119">
        <f>I45+I46</f>
        <v>0</v>
      </c>
      <c r="J44" s="119">
        <f t="shared" ref="J44:N44" si="17">J45+J46</f>
        <v>0</v>
      </c>
      <c r="K44" s="119">
        <f t="shared" si="17"/>
        <v>0</v>
      </c>
      <c r="L44" s="119">
        <f t="shared" si="17"/>
        <v>0</v>
      </c>
      <c r="M44" s="119">
        <f t="shared" si="17"/>
        <v>0</v>
      </c>
      <c r="N44" s="119">
        <f t="shared" si="17"/>
        <v>0</v>
      </c>
    </row>
    <row r="45" spans="1:14" s="31" customFormat="1" ht="39.75" customHeight="1" x14ac:dyDescent="0.25">
      <c r="A45" s="120" t="s">
        <v>227</v>
      </c>
      <c r="B45" s="53" t="s">
        <v>38</v>
      </c>
      <c r="C45" s="122" t="s">
        <v>83</v>
      </c>
      <c r="D45" s="116" t="s">
        <v>56</v>
      </c>
      <c r="E45" s="116" t="s">
        <v>98</v>
      </c>
      <c r="F45" s="116" t="s">
        <v>99</v>
      </c>
      <c r="G45" s="116" t="s">
        <v>100</v>
      </c>
      <c r="H45" s="117">
        <f t="shared" si="11"/>
        <v>0</v>
      </c>
      <c r="I45" s="117"/>
      <c r="J45" s="117"/>
      <c r="K45" s="117"/>
      <c r="L45" s="117"/>
      <c r="M45" s="117"/>
      <c r="N45" s="117"/>
    </row>
    <row r="46" spans="1:14" s="31" customFormat="1" ht="80.25" customHeight="1" x14ac:dyDescent="0.25">
      <c r="A46" s="120" t="s">
        <v>228</v>
      </c>
      <c r="B46" s="53" t="s">
        <v>39</v>
      </c>
      <c r="C46" s="122" t="s">
        <v>83</v>
      </c>
      <c r="D46" s="116" t="s">
        <v>56</v>
      </c>
      <c r="E46" s="116" t="s">
        <v>98</v>
      </c>
      <c r="F46" s="116" t="s">
        <v>101</v>
      </c>
      <c r="G46" s="116" t="s">
        <v>100</v>
      </c>
      <c r="H46" s="117">
        <f t="shared" si="11"/>
        <v>0</v>
      </c>
      <c r="I46" s="117"/>
      <c r="J46" s="117"/>
      <c r="K46" s="117"/>
      <c r="L46" s="117"/>
      <c r="M46" s="117"/>
      <c r="N46" s="117"/>
    </row>
    <row r="47" spans="1:14" s="31" customFormat="1" ht="30" customHeight="1" x14ac:dyDescent="0.25">
      <c r="A47" s="104" t="s">
        <v>229</v>
      </c>
      <c r="B47" s="131" t="s">
        <v>40</v>
      </c>
      <c r="C47" s="113" t="s">
        <v>55</v>
      </c>
      <c r="D47" s="116" t="s">
        <v>92</v>
      </c>
      <c r="E47" s="116" t="s">
        <v>61</v>
      </c>
      <c r="F47" s="116"/>
      <c r="G47" s="116"/>
      <c r="H47" s="119">
        <f t="shared" si="11"/>
        <v>2599.4499999999998</v>
      </c>
      <c r="I47" s="119">
        <f>I51</f>
        <v>319.45</v>
      </c>
      <c r="J47" s="119">
        <f t="shared" ref="J47:N47" si="18">J51</f>
        <v>30</v>
      </c>
      <c r="K47" s="119">
        <f t="shared" si="18"/>
        <v>600</v>
      </c>
      <c r="L47" s="119">
        <f t="shared" si="18"/>
        <v>550</v>
      </c>
      <c r="M47" s="119">
        <f t="shared" si="18"/>
        <v>550</v>
      </c>
      <c r="N47" s="119">
        <f t="shared" si="18"/>
        <v>550</v>
      </c>
    </row>
    <row r="48" spans="1:14" s="31" customFormat="1" ht="30" customHeight="1" x14ac:dyDescent="0.25">
      <c r="A48" s="105"/>
      <c r="B48" s="132"/>
      <c r="C48" s="113" t="s">
        <v>91</v>
      </c>
      <c r="D48" s="116" t="s">
        <v>92</v>
      </c>
      <c r="E48" s="116" t="s">
        <v>61</v>
      </c>
      <c r="F48" s="116" t="s">
        <v>135</v>
      </c>
      <c r="G48" s="116" t="s">
        <v>60</v>
      </c>
      <c r="H48" s="117">
        <f t="shared" si="11"/>
        <v>2170</v>
      </c>
      <c r="I48" s="117">
        <v>250</v>
      </c>
      <c r="J48" s="117"/>
      <c r="K48" s="117">
        <v>420</v>
      </c>
      <c r="L48" s="117">
        <v>500</v>
      </c>
      <c r="M48" s="117">
        <v>500</v>
      </c>
      <c r="N48" s="117">
        <v>500</v>
      </c>
    </row>
    <row r="49" spans="1:14" s="31" customFormat="1" ht="30" customHeight="1" x14ac:dyDescent="0.25">
      <c r="A49" s="105"/>
      <c r="B49" s="132"/>
      <c r="C49" s="113" t="s">
        <v>91</v>
      </c>
      <c r="D49" s="116" t="s">
        <v>92</v>
      </c>
      <c r="E49" s="116" t="s">
        <v>61</v>
      </c>
      <c r="F49" s="116" t="s">
        <v>136</v>
      </c>
      <c r="G49" s="116" t="s">
        <v>60</v>
      </c>
      <c r="H49" s="117">
        <f t="shared" si="11"/>
        <v>40.4</v>
      </c>
      <c r="I49" s="117">
        <v>40.4</v>
      </c>
      <c r="J49" s="117"/>
      <c r="K49" s="117"/>
      <c r="L49" s="117"/>
      <c r="M49" s="117"/>
      <c r="N49" s="117"/>
    </row>
    <row r="50" spans="1:14" s="31" customFormat="1" ht="30" customHeight="1" x14ac:dyDescent="0.25">
      <c r="A50" s="106"/>
      <c r="B50" s="133"/>
      <c r="C50" s="113" t="s">
        <v>91</v>
      </c>
      <c r="D50" s="116" t="s">
        <v>92</v>
      </c>
      <c r="E50" s="116" t="s">
        <v>61</v>
      </c>
      <c r="F50" s="116" t="s">
        <v>90</v>
      </c>
      <c r="G50" s="116" t="s">
        <v>60</v>
      </c>
      <c r="H50" s="117">
        <f t="shared" si="11"/>
        <v>389.05</v>
      </c>
      <c r="I50" s="117">
        <v>29.05</v>
      </c>
      <c r="J50" s="117">
        <v>30</v>
      </c>
      <c r="K50" s="117">
        <v>180</v>
      </c>
      <c r="L50" s="117">
        <v>50</v>
      </c>
      <c r="M50" s="117">
        <v>50</v>
      </c>
      <c r="N50" s="117">
        <v>50</v>
      </c>
    </row>
    <row r="51" spans="1:14" s="31" customFormat="1" ht="30.75" customHeight="1" x14ac:dyDescent="0.25">
      <c r="A51" s="104" t="s">
        <v>230</v>
      </c>
      <c r="B51" s="79" t="s">
        <v>41</v>
      </c>
      <c r="C51" s="113" t="s">
        <v>55</v>
      </c>
      <c r="D51" s="116" t="s">
        <v>92</v>
      </c>
      <c r="E51" s="116" t="s">
        <v>61</v>
      </c>
      <c r="F51" s="116"/>
      <c r="G51" s="116"/>
      <c r="H51" s="119">
        <f t="shared" si="11"/>
        <v>2599.4499999999998</v>
      </c>
      <c r="I51" s="119">
        <f>I52+I53+I54</f>
        <v>319.45</v>
      </c>
      <c r="J51" s="119">
        <f t="shared" ref="J51:N51" si="19">J52+J53+J54</f>
        <v>30</v>
      </c>
      <c r="K51" s="119">
        <f t="shared" si="19"/>
        <v>600</v>
      </c>
      <c r="L51" s="119">
        <f t="shared" si="19"/>
        <v>550</v>
      </c>
      <c r="M51" s="119">
        <f t="shared" si="19"/>
        <v>550</v>
      </c>
      <c r="N51" s="119">
        <f t="shared" si="19"/>
        <v>550</v>
      </c>
    </row>
    <row r="52" spans="1:14" s="31" customFormat="1" ht="30.75" customHeight="1" x14ac:dyDescent="0.25">
      <c r="A52" s="105"/>
      <c r="B52" s="80"/>
      <c r="C52" s="113" t="s">
        <v>91</v>
      </c>
      <c r="D52" s="116" t="s">
        <v>92</v>
      </c>
      <c r="E52" s="116" t="s">
        <v>61</v>
      </c>
      <c r="F52" s="116" t="s">
        <v>135</v>
      </c>
      <c r="G52" s="116" t="s">
        <v>60</v>
      </c>
      <c r="H52" s="117">
        <f t="shared" si="11"/>
        <v>2170</v>
      </c>
      <c r="I52" s="117">
        <v>250</v>
      </c>
      <c r="J52" s="117"/>
      <c r="K52" s="117">
        <v>420</v>
      </c>
      <c r="L52" s="117">
        <v>500</v>
      </c>
      <c r="M52" s="117">
        <v>500</v>
      </c>
      <c r="N52" s="117">
        <v>500</v>
      </c>
    </row>
    <row r="53" spans="1:14" s="31" customFormat="1" ht="30.75" customHeight="1" x14ac:dyDescent="0.25">
      <c r="A53" s="105"/>
      <c r="B53" s="80"/>
      <c r="C53" s="113" t="s">
        <v>91</v>
      </c>
      <c r="D53" s="116" t="s">
        <v>92</v>
      </c>
      <c r="E53" s="116" t="s">
        <v>61</v>
      </c>
      <c r="F53" s="116" t="s">
        <v>136</v>
      </c>
      <c r="G53" s="116" t="s">
        <v>60</v>
      </c>
      <c r="H53" s="117">
        <f t="shared" si="11"/>
        <v>40.4</v>
      </c>
      <c r="I53" s="117">
        <v>40.4</v>
      </c>
      <c r="J53" s="117"/>
      <c r="K53" s="117"/>
      <c r="L53" s="117"/>
      <c r="M53" s="117"/>
      <c r="N53" s="117"/>
    </row>
    <row r="54" spans="1:14" s="31" customFormat="1" ht="30.75" customHeight="1" x14ac:dyDescent="0.25">
      <c r="A54" s="106"/>
      <c r="B54" s="134"/>
      <c r="C54" s="113" t="s">
        <v>91</v>
      </c>
      <c r="D54" s="116" t="s">
        <v>92</v>
      </c>
      <c r="E54" s="116" t="s">
        <v>61</v>
      </c>
      <c r="F54" s="116" t="s">
        <v>90</v>
      </c>
      <c r="G54" s="116" t="s">
        <v>60</v>
      </c>
      <c r="H54" s="117">
        <f t="shared" si="11"/>
        <v>389.05</v>
      </c>
      <c r="I54" s="117">
        <v>29.05</v>
      </c>
      <c r="J54" s="117">
        <v>30</v>
      </c>
      <c r="K54" s="117">
        <v>180</v>
      </c>
      <c r="L54" s="117">
        <v>50</v>
      </c>
      <c r="M54" s="117">
        <v>50</v>
      </c>
      <c r="N54" s="117">
        <v>50</v>
      </c>
    </row>
    <row r="55" spans="1:14" s="31" customFormat="1" ht="36.75" customHeight="1" x14ac:dyDescent="0.25">
      <c r="A55" s="120" t="s">
        <v>231</v>
      </c>
      <c r="B55" s="50" t="s">
        <v>201</v>
      </c>
      <c r="C55" s="113" t="s">
        <v>64</v>
      </c>
      <c r="D55" s="116"/>
      <c r="E55" s="116"/>
      <c r="F55" s="116"/>
      <c r="G55" s="116"/>
      <c r="H55" s="115">
        <f t="shared" si="11"/>
        <v>122054.25000000001</v>
      </c>
      <c r="I55" s="115">
        <f>I56+I62</f>
        <v>22639.290000000005</v>
      </c>
      <c r="J55" s="115">
        <f t="shared" ref="J55:N55" si="20">J56+J62</f>
        <v>21113.84</v>
      </c>
      <c r="K55" s="115">
        <f t="shared" si="20"/>
        <v>20032.800000000003</v>
      </c>
      <c r="L55" s="115">
        <f t="shared" si="20"/>
        <v>19389.300000000003</v>
      </c>
      <c r="M55" s="115">
        <f t="shared" si="20"/>
        <v>19489.300000000003</v>
      </c>
      <c r="N55" s="115">
        <f t="shared" si="20"/>
        <v>19389.72</v>
      </c>
    </row>
    <row r="56" spans="1:14" s="4" customFormat="1" ht="56.25" customHeight="1" x14ac:dyDescent="0.25">
      <c r="A56" s="135" t="s">
        <v>232</v>
      </c>
      <c r="B56" s="101" t="s">
        <v>203</v>
      </c>
      <c r="C56" s="113" t="s">
        <v>64</v>
      </c>
      <c r="D56" s="136"/>
      <c r="E56" s="136"/>
      <c r="F56" s="136"/>
      <c r="G56" s="136"/>
      <c r="H56" s="119">
        <f t="shared" si="11"/>
        <v>9149.9599999999991</v>
      </c>
      <c r="I56" s="119">
        <f>I57+I58+I59+I61</f>
        <v>1866.3</v>
      </c>
      <c r="J56" s="119">
        <f t="shared" ref="J56:N56" si="21">J57+J58+J59+J61</f>
        <v>1739.74</v>
      </c>
      <c r="K56" s="119">
        <f t="shared" si="21"/>
        <v>1843.5</v>
      </c>
      <c r="L56" s="119">
        <f t="shared" si="21"/>
        <v>1200</v>
      </c>
      <c r="M56" s="119">
        <f t="shared" si="21"/>
        <v>1300</v>
      </c>
      <c r="N56" s="119">
        <f t="shared" si="21"/>
        <v>1200.42</v>
      </c>
    </row>
    <row r="57" spans="1:14" s="5" customFormat="1" ht="31.5" customHeight="1" x14ac:dyDescent="0.25">
      <c r="A57" s="137" t="s">
        <v>233</v>
      </c>
      <c r="B57" s="75" t="s">
        <v>82</v>
      </c>
      <c r="C57" s="122" t="s">
        <v>83</v>
      </c>
      <c r="D57" s="116" t="s">
        <v>56</v>
      </c>
      <c r="E57" s="116" t="s">
        <v>104</v>
      </c>
      <c r="F57" s="116" t="s">
        <v>105</v>
      </c>
      <c r="G57" s="116" t="s">
        <v>106</v>
      </c>
      <c r="H57" s="117">
        <f>I57+J57+K57+L57+M57+N57</f>
        <v>2358.2200000000003</v>
      </c>
      <c r="I57" s="117">
        <v>472.5</v>
      </c>
      <c r="J57" s="117">
        <v>435.3</v>
      </c>
      <c r="K57" s="117">
        <v>450</v>
      </c>
      <c r="L57" s="117">
        <v>300</v>
      </c>
      <c r="M57" s="117">
        <v>400</v>
      </c>
      <c r="N57" s="117">
        <v>300.42</v>
      </c>
    </row>
    <row r="58" spans="1:14" s="5" customFormat="1" ht="26.25" customHeight="1" x14ac:dyDescent="0.25">
      <c r="A58" s="138"/>
      <c r="B58" s="139"/>
      <c r="C58" s="122" t="s">
        <v>83</v>
      </c>
      <c r="D58" s="116" t="s">
        <v>56</v>
      </c>
      <c r="E58" s="116" t="s">
        <v>104</v>
      </c>
      <c r="F58" s="116" t="s">
        <v>107</v>
      </c>
      <c r="G58" s="116" t="s">
        <v>60</v>
      </c>
      <c r="H58" s="117">
        <f t="shared" ref="H58:H61" si="22">I58+J58+K58+L58+M58+N58</f>
        <v>6791.74</v>
      </c>
      <c r="I58" s="117">
        <v>1393.8</v>
      </c>
      <c r="J58" s="117">
        <v>1304.44</v>
      </c>
      <c r="K58" s="117">
        <v>1393.5</v>
      </c>
      <c r="L58" s="117">
        <v>900</v>
      </c>
      <c r="M58" s="117">
        <v>900</v>
      </c>
      <c r="N58" s="117">
        <v>900</v>
      </c>
    </row>
    <row r="59" spans="1:14" s="31" customFormat="1" ht="30" x14ac:dyDescent="0.25">
      <c r="A59" s="120" t="s">
        <v>234</v>
      </c>
      <c r="B59" s="52" t="s">
        <v>43</v>
      </c>
      <c r="C59" s="122" t="s">
        <v>83</v>
      </c>
      <c r="D59" s="116" t="s">
        <v>56</v>
      </c>
      <c r="E59" s="116" t="s">
        <v>104</v>
      </c>
      <c r="F59" s="116" t="s">
        <v>105</v>
      </c>
      <c r="G59" s="116" t="s">
        <v>106</v>
      </c>
      <c r="H59" s="117">
        <f t="shared" si="22"/>
        <v>0</v>
      </c>
      <c r="I59" s="117"/>
      <c r="J59" s="117"/>
      <c r="K59" s="117"/>
      <c r="L59" s="117"/>
      <c r="M59" s="117"/>
      <c r="N59" s="117"/>
    </row>
    <row r="60" spans="1:14" s="31" customFormat="1" ht="45" customHeight="1" x14ac:dyDescent="0.25">
      <c r="A60" s="120" t="s">
        <v>235</v>
      </c>
      <c r="B60" s="140" t="s">
        <v>44</v>
      </c>
      <c r="C60" s="122" t="s">
        <v>83</v>
      </c>
      <c r="D60" s="116" t="s">
        <v>56</v>
      </c>
      <c r="E60" s="116" t="s">
        <v>104</v>
      </c>
      <c r="F60" s="116" t="s">
        <v>105</v>
      </c>
      <c r="G60" s="116" t="s">
        <v>106</v>
      </c>
      <c r="H60" s="117"/>
      <c r="I60" s="117"/>
      <c r="J60" s="117"/>
      <c r="K60" s="117"/>
      <c r="L60" s="117"/>
      <c r="M60" s="117"/>
      <c r="N60" s="117"/>
    </row>
    <row r="61" spans="1:14" s="31" customFormat="1" ht="55.5" customHeight="1" x14ac:dyDescent="0.25">
      <c r="A61" s="120" t="s">
        <v>236</v>
      </c>
      <c r="B61" s="53" t="s">
        <v>69</v>
      </c>
      <c r="C61" s="122" t="s">
        <v>83</v>
      </c>
      <c r="D61" s="116" t="s">
        <v>56</v>
      </c>
      <c r="E61" s="116" t="s">
        <v>104</v>
      </c>
      <c r="F61" s="116" t="s">
        <v>108</v>
      </c>
      <c r="G61" s="116" t="s">
        <v>60</v>
      </c>
      <c r="H61" s="117">
        <f t="shared" si="22"/>
        <v>0</v>
      </c>
      <c r="I61" s="117"/>
      <c r="J61" s="117"/>
      <c r="K61" s="117"/>
      <c r="L61" s="117"/>
      <c r="M61" s="117"/>
      <c r="N61" s="117"/>
    </row>
    <row r="62" spans="1:14" s="31" customFormat="1" ht="45.75" customHeight="1" x14ac:dyDescent="0.25">
      <c r="A62" s="120" t="s">
        <v>237</v>
      </c>
      <c r="B62" s="130" t="s">
        <v>204</v>
      </c>
      <c r="C62" s="113" t="s">
        <v>64</v>
      </c>
      <c r="D62" s="116"/>
      <c r="E62" s="116"/>
      <c r="F62" s="116"/>
      <c r="G62" s="116"/>
      <c r="H62" s="119">
        <f t="shared" si="11"/>
        <v>112904.29000000001</v>
      </c>
      <c r="I62" s="119">
        <f>I63+I64+I65+I66+I67+I68+I69</f>
        <v>20772.990000000005</v>
      </c>
      <c r="J62" s="119">
        <f t="shared" ref="J62:N62" si="23">J63+J64+J65+J66+J67+J68+J69</f>
        <v>19374.099999999999</v>
      </c>
      <c r="K62" s="119">
        <f t="shared" si="23"/>
        <v>18189.300000000003</v>
      </c>
      <c r="L62" s="119">
        <f t="shared" si="23"/>
        <v>18189.300000000003</v>
      </c>
      <c r="M62" s="119">
        <f t="shared" si="23"/>
        <v>18189.300000000003</v>
      </c>
      <c r="N62" s="119">
        <f t="shared" si="23"/>
        <v>18189.300000000003</v>
      </c>
    </row>
    <row r="63" spans="1:14" s="31" customFormat="1" ht="72.75" customHeight="1" x14ac:dyDescent="0.25">
      <c r="A63" s="120" t="s">
        <v>238</v>
      </c>
      <c r="B63" s="53" t="s">
        <v>70</v>
      </c>
      <c r="C63" s="122" t="s">
        <v>83</v>
      </c>
      <c r="D63" s="116" t="s">
        <v>56</v>
      </c>
      <c r="E63" s="116" t="s">
        <v>98</v>
      </c>
      <c r="F63" s="116" t="s">
        <v>109</v>
      </c>
      <c r="G63" s="141" t="s">
        <v>168</v>
      </c>
      <c r="H63" s="117">
        <f t="shared" si="11"/>
        <v>6228.59</v>
      </c>
      <c r="I63" s="117">
        <v>1038.0899999999999</v>
      </c>
      <c r="J63" s="117">
        <v>1038.0999999999999</v>
      </c>
      <c r="K63" s="117">
        <v>1038.0999999999999</v>
      </c>
      <c r="L63" s="117">
        <v>1038.0999999999999</v>
      </c>
      <c r="M63" s="117">
        <v>1038.0999999999999</v>
      </c>
      <c r="N63" s="117">
        <v>1038.0999999999999</v>
      </c>
    </row>
    <row r="64" spans="1:14" s="31" customFormat="1" ht="57.75" customHeight="1" x14ac:dyDescent="0.25">
      <c r="A64" s="120" t="s">
        <v>239</v>
      </c>
      <c r="B64" s="53" t="s">
        <v>71</v>
      </c>
      <c r="C64" s="122" t="s">
        <v>83</v>
      </c>
      <c r="D64" s="116" t="s">
        <v>56</v>
      </c>
      <c r="E64" s="116" t="s">
        <v>59</v>
      </c>
      <c r="F64" s="116" t="s">
        <v>111</v>
      </c>
      <c r="G64" s="116" t="s">
        <v>112</v>
      </c>
      <c r="H64" s="117">
        <f t="shared" si="11"/>
        <v>66828.100000000006</v>
      </c>
      <c r="I64" s="117">
        <v>10022.700000000001</v>
      </c>
      <c r="J64" s="117">
        <v>10326.200000000001</v>
      </c>
      <c r="K64" s="117">
        <v>11619.8</v>
      </c>
      <c r="L64" s="117">
        <v>11619.8</v>
      </c>
      <c r="M64" s="117">
        <v>11619.8</v>
      </c>
      <c r="N64" s="117">
        <v>11619.8</v>
      </c>
    </row>
    <row r="65" spans="1:14" s="31" customFormat="1" ht="73.5" customHeight="1" x14ac:dyDescent="0.25">
      <c r="A65" s="120" t="s">
        <v>240</v>
      </c>
      <c r="B65" s="53" t="s">
        <v>72</v>
      </c>
      <c r="C65" s="122"/>
      <c r="D65" s="116"/>
      <c r="E65" s="116"/>
      <c r="F65" s="116"/>
      <c r="G65" s="116"/>
      <c r="H65" s="117"/>
      <c r="I65" s="117"/>
      <c r="J65" s="117"/>
      <c r="K65" s="117"/>
      <c r="L65" s="117"/>
      <c r="M65" s="117"/>
      <c r="N65" s="117"/>
    </row>
    <row r="66" spans="1:14" s="31" customFormat="1" ht="57" customHeight="1" x14ac:dyDescent="0.25">
      <c r="A66" s="120" t="s">
        <v>241</v>
      </c>
      <c r="B66" s="142" t="s">
        <v>73</v>
      </c>
      <c r="C66" s="122" t="s">
        <v>83</v>
      </c>
      <c r="D66" s="116" t="s">
        <v>56</v>
      </c>
      <c r="E66" s="116" t="s">
        <v>59</v>
      </c>
      <c r="F66" s="116" t="s">
        <v>113</v>
      </c>
      <c r="G66" s="116" t="s">
        <v>63</v>
      </c>
      <c r="H66" s="117">
        <f t="shared" si="11"/>
        <v>579.59999999999991</v>
      </c>
      <c r="I66" s="117">
        <v>0</v>
      </c>
      <c r="J66" s="117">
        <v>54.8</v>
      </c>
      <c r="K66" s="117">
        <v>131.19999999999999</v>
      </c>
      <c r="L66" s="117">
        <v>131.19999999999999</v>
      </c>
      <c r="M66" s="117">
        <v>131.19999999999999</v>
      </c>
      <c r="N66" s="117">
        <v>131.19999999999999</v>
      </c>
    </row>
    <row r="67" spans="1:14" s="31" customFormat="1" ht="45" customHeight="1" x14ac:dyDescent="0.25">
      <c r="A67" s="120" t="s">
        <v>249</v>
      </c>
      <c r="B67" s="143" t="s">
        <v>74</v>
      </c>
      <c r="C67" s="122" t="s">
        <v>83</v>
      </c>
      <c r="D67" s="116" t="s">
        <v>56</v>
      </c>
      <c r="E67" s="116" t="s">
        <v>59</v>
      </c>
      <c r="F67" s="116" t="s">
        <v>109</v>
      </c>
      <c r="G67" s="116" t="s">
        <v>63</v>
      </c>
      <c r="H67" s="117">
        <f t="shared" ref="H67:H69" si="24">I67+J67+K67+L67+M67+N67</f>
        <v>4812.3999999999996</v>
      </c>
      <c r="I67" s="117">
        <v>776.2</v>
      </c>
      <c r="J67" s="117">
        <v>931.4</v>
      </c>
      <c r="K67" s="117">
        <v>776.2</v>
      </c>
      <c r="L67" s="117">
        <v>776.2</v>
      </c>
      <c r="M67" s="117">
        <v>776.2</v>
      </c>
      <c r="N67" s="117">
        <v>776.2</v>
      </c>
    </row>
    <row r="68" spans="1:14" s="31" customFormat="1" ht="57.75" customHeight="1" x14ac:dyDescent="0.25">
      <c r="A68" s="104" t="s">
        <v>242</v>
      </c>
      <c r="B68" s="144" t="s">
        <v>75</v>
      </c>
      <c r="C68" s="113" t="s">
        <v>83</v>
      </c>
      <c r="D68" s="116" t="s">
        <v>56</v>
      </c>
      <c r="E68" s="116" t="s">
        <v>59</v>
      </c>
      <c r="F68" s="116" t="s">
        <v>115</v>
      </c>
      <c r="G68" s="125" t="s">
        <v>210</v>
      </c>
      <c r="H68" s="117">
        <f t="shared" si="24"/>
        <v>11255.6</v>
      </c>
      <c r="I68" s="117">
        <v>6631.6</v>
      </c>
      <c r="J68" s="117">
        <v>4624</v>
      </c>
      <c r="K68" s="117"/>
      <c r="L68" s="117"/>
      <c r="M68" s="117"/>
      <c r="N68" s="117"/>
    </row>
    <row r="69" spans="1:14" s="31" customFormat="1" ht="63.75" customHeight="1" x14ac:dyDescent="0.25">
      <c r="A69" s="106"/>
      <c r="B69" s="145"/>
      <c r="C69" s="113" t="s">
        <v>83</v>
      </c>
      <c r="D69" s="116" t="s">
        <v>56</v>
      </c>
      <c r="E69" s="116" t="s">
        <v>59</v>
      </c>
      <c r="F69" s="141" t="s">
        <v>171</v>
      </c>
      <c r="G69" s="125" t="s">
        <v>210</v>
      </c>
      <c r="H69" s="117">
        <f t="shared" si="24"/>
        <v>23200</v>
      </c>
      <c r="I69" s="117">
        <v>2304.4</v>
      </c>
      <c r="J69" s="117">
        <v>2399.6</v>
      </c>
      <c r="K69" s="117">
        <v>4624</v>
      </c>
      <c r="L69" s="117">
        <v>4624</v>
      </c>
      <c r="M69" s="117">
        <v>4624</v>
      </c>
      <c r="N69" s="117">
        <v>4624</v>
      </c>
    </row>
    <row r="70" spans="1:14" s="31" customFormat="1" ht="112.5" customHeight="1" x14ac:dyDescent="0.25">
      <c r="A70" s="120" t="s">
        <v>243</v>
      </c>
      <c r="B70" s="146" t="s">
        <v>195</v>
      </c>
      <c r="C70" s="109" t="s">
        <v>64</v>
      </c>
      <c r="D70" s="147" t="s">
        <v>56</v>
      </c>
      <c r="E70" s="147" t="s">
        <v>98</v>
      </c>
      <c r="F70" s="148"/>
      <c r="G70" s="147"/>
      <c r="H70" s="115">
        <f>I70+J70+K70+L70+M70+N70</f>
        <v>72712.200000000012</v>
      </c>
      <c r="I70" s="115">
        <f>I71+I73</f>
        <v>11725.599999999999</v>
      </c>
      <c r="J70" s="115">
        <f>J71+J73</f>
        <v>12113.2</v>
      </c>
      <c r="K70" s="115">
        <f t="shared" ref="K70:N70" si="25">K71+K73</f>
        <v>13831</v>
      </c>
      <c r="L70" s="115">
        <f t="shared" si="25"/>
        <v>11680.8</v>
      </c>
      <c r="M70" s="115">
        <f t="shared" si="25"/>
        <v>11680.8</v>
      </c>
      <c r="N70" s="115">
        <f t="shared" si="25"/>
        <v>11680.8</v>
      </c>
    </row>
    <row r="71" spans="1:14" s="47" customFormat="1" ht="30" x14ac:dyDescent="0.25">
      <c r="A71" s="120" t="s">
        <v>244</v>
      </c>
      <c r="B71" s="149" t="s">
        <v>205</v>
      </c>
      <c r="C71" s="113" t="s">
        <v>64</v>
      </c>
      <c r="D71" s="116" t="s">
        <v>56</v>
      </c>
      <c r="E71" s="116" t="s">
        <v>98</v>
      </c>
      <c r="F71" s="116" t="s">
        <v>116</v>
      </c>
      <c r="G71" s="141" t="s">
        <v>168</v>
      </c>
      <c r="H71" s="119">
        <f t="shared" si="11"/>
        <v>22897</v>
      </c>
      <c r="I71" s="119">
        <f>I72</f>
        <v>3704.2</v>
      </c>
      <c r="J71" s="119">
        <f t="shared" ref="J71:N71" si="26">J72</f>
        <v>3832.8</v>
      </c>
      <c r="K71" s="119">
        <f t="shared" si="26"/>
        <v>3960</v>
      </c>
      <c r="L71" s="119">
        <f t="shared" si="26"/>
        <v>3800</v>
      </c>
      <c r="M71" s="119">
        <f t="shared" si="26"/>
        <v>3800</v>
      </c>
      <c r="N71" s="119">
        <f t="shared" si="26"/>
        <v>3800</v>
      </c>
    </row>
    <row r="72" spans="1:14" s="31" customFormat="1" ht="62.25" customHeight="1" x14ac:dyDescent="0.25">
      <c r="A72" s="120" t="s">
        <v>245</v>
      </c>
      <c r="B72" s="149" t="s">
        <v>76</v>
      </c>
      <c r="C72" s="113" t="s">
        <v>64</v>
      </c>
      <c r="D72" s="116" t="s">
        <v>56</v>
      </c>
      <c r="E72" s="116" t="s">
        <v>98</v>
      </c>
      <c r="F72" s="116" t="s">
        <v>116</v>
      </c>
      <c r="G72" s="141" t="s">
        <v>169</v>
      </c>
      <c r="H72" s="117">
        <f t="shared" si="11"/>
        <v>22897</v>
      </c>
      <c r="I72" s="117">
        <v>3704.2</v>
      </c>
      <c r="J72" s="117">
        <v>3832.8</v>
      </c>
      <c r="K72" s="117">
        <v>3960</v>
      </c>
      <c r="L72" s="117">
        <v>3800</v>
      </c>
      <c r="M72" s="117">
        <v>3800</v>
      </c>
      <c r="N72" s="117">
        <v>3800</v>
      </c>
    </row>
    <row r="73" spans="1:14" s="31" customFormat="1" ht="48" customHeight="1" x14ac:dyDescent="0.25">
      <c r="A73" s="104" t="s">
        <v>246</v>
      </c>
      <c r="B73" s="103" t="s">
        <v>77</v>
      </c>
      <c r="C73" s="150" t="s">
        <v>213</v>
      </c>
      <c r="D73" s="116" t="s">
        <v>56</v>
      </c>
      <c r="E73" s="116" t="s">
        <v>98</v>
      </c>
      <c r="F73" s="116"/>
      <c r="G73" s="141" t="s">
        <v>170</v>
      </c>
      <c r="H73" s="119">
        <f>H78+H79+H80+H81</f>
        <v>49815.199999999997</v>
      </c>
      <c r="I73" s="119">
        <f>I78+I79+I80+I81</f>
        <v>8021.4</v>
      </c>
      <c r="J73" s="119">
        <f>J78+J79+J80+J81</f>
        <v>8280.4</v>
      </c>
      <c r="K73" s="119">
        <f>K78+K79+K80+K81</f>
        <v>9871</v>
      </c>
      <c r="L73" s="119">
        <f t="shared" ref="L73:N73" si="27">L78+L79+L80+L81</f>
        <v>7880.8</v>
      </c>
      <c r="M73" s="119">
        <f t="shared" si="27"/>
        <v>7880.8</v>
      </c>
      <c r="N73" s="119">
        <f t="shared" si="27"/>
        <v>7880.8</v>
      </c>
    </row>
    <row r="74" spans="1:14" s="31" customFormat="1" ht="50.25" customHeight="1" x14ac:dyDescent="0.25">
      <c r="A74" s="105"/>
      <c r="B74" s="82"/>
      <c r="C74" s="113" t="s">
        <v>64</v>
      </c>
      <c r="D74" s="116" t="s">
        <v>56</v>
      </c>
      <c r="E74" s="116" t="s">
        <v>98</v>
      </c>
      <c r="F74" s="116" t="s">
        <v>118</v>
      </c>
      <c r="G74" s="141" t="s">
        <v>170</v>
      </c>
      <c r="H74" s="117">
        <f t="shared" ref="H74:H77" si="28">I74+J74+K74+L74+M74+N74</f>
        <v>7673.7000000000007</v>
      </c>
      <c r="I74" s="117">
        <v>1229.8</v>
      </c>
      <c r="J74" s="117">
        <v>1524.7</v>
      </c>
      <c r="K74" s="117">
        <v>1229.8</v>
      </c>
      <c r="L74" s="117">
        <v>1229.8</v>
      </c>
      <c r="M74" s="117">
        <v>1229.8</v>
      </c>
      <c r="N74" s="117">
        <v>1229.8</v>
      </c>
    </row>
    <row r="75" spans="1:14" s="31" customFormat="1" ht="36" customHeight="1" x14ac:dyDescent="0.25">
      <c r="A75" s="105"/>
      <c r="B75" s="82"/>
      <c r="C75" s="113" t="s">
        <v>64</v>
      </c>
      <c r="D75" s="116" t="s">
        <v>56</v>
      </c>
      <c r="E75" s="116" t="s">
        <v>98</v>
      </c>
      <c r="F75" s="116" t="s">
        <v>120</v>
      </c>
      <c r="G75" s="141" t="s">
        <v>170</v>
      </c>
      <c r="H75" s="117">
        <f t="shared" si="28"/>
        <v>37997.9</v>
      </c>
      <c r="I75" s="117">
        <v>5921.3</v>
      </c>
      <c r="J75" s="117">
        <v>6113.7</v>
      </c>
      <c r="K75" s="117">
        <v>6888</v>
      </c>
      <c r="L75" s="117">
        <v>6358.3</v>
      </c>
      <c r="M75" s="117">
        <v>6358.3</v>
      </c>
      <c r="N75" s="117">
        <v>6358.3</v>
      </c>
    </row>
    <row r="76" spans="1:14" s="31" customFormat="1" ht="36" customHeight="1" x14ac:dyDescent="0.25">
      <c r="A76" s="105"/>
      <c r="B76" s="82"/>
      <c r="C76" s="113" t="s">
        <v>64</v>
      </c>
      <c r="D76" s="116" t="s">
        <v>56</v>
      </c>
      <c r="E76" s="116" t="s">
        <v>98</v>
      </c>
      <c r="F76" s="116" t="s">
        <v>122</v>
      </c>
      <c r="G76" s="141" t="s">
        <v>170</v>
      </c>
      <c r="H76" s="117">
        <f t="shared" si="28"/>
        <v>1049.5999999999999</v>
      </c>
      <c r="I76" s="117">
        <v>672.4</v>
      </c>
      <c r="J76" s="117">
        <v>377.2</v>
      </c>
      <c r="K76" s="117"/>
      <c r="L76" s="117"/>
      <c r="M76" s="117"/>
      <c r="N76" s="117"/>
    </row>
    <row r="77" spans="1:14" s="31" customFormat="1" ht="36" customHeight="1" x14ac:dyDescent="0.25">
      <c r="A77" s="106"/>
      <c r="B77" s="83"/>
      <c r="C77" s="113" t="s">
        <v>64</v>
      </c>
      <c r="D77" s="116" t="s">
        <v>56</v>
      </c>
      <c r="E77" s="116" t="s">
        <v>98</v>
      </c>
      <c r="F77" s="116" t="s">
        <v>101</v>
      </c>
      <c r="G77" s="141" t="s">
        <v>124</v>
      </c>
      <c r="H77" s="151">
        <f t="shared" si="28"/>
        <v>1872.7</v>
      </c>
      <c r="I77" s="151">
        <v>197.9</v>
      </c>
      <c r="J77" s="151">
        <v>264.8</v>
      </c>
      <c r="K77" s="151">
        <v>600</v>
      </c>
      <c r="L77" s="151">
        <v>270</v>
      </c>
      <c r="M77" s="151">
        <v>270</v>
      </c>
      <c r="N77" s="151">
        <v>270</v>
      </c>
    </row>
    <row r="78" spans="1:14" s="31" customFormat="1" ht="27.75" customHeight="1" x14ac:dyDescent="0.25">
      <c r="A78" s="104" t="s">
        <v>247</v>
      </c>
      <c r="B78" s="152" t="s">
        <v>130</v>
      </c>
      <c r="C78" s="113" t="s">
        <v>64</v>
      </c>
      <c r="D78" s="116" t="s">
        <v>56</v>
      </c>
      <c r="E78" s="116" t="s">
        <v>98</v>
      </c>
      <c r="F78" s="116" t="s">
        <v>118</v>
      </c>
      <c r="G78" s="141" t="s">
        <v>170</v>
      </c>
      <c r="H78" s="117">
        <f t="shared" ref="H78:H80" si="29">I78+J78+K78+L78+M78+N78</f>
        <v>8895</v>
      </c>
      <c r="I78" s="117">
        <v>1229.8</v>
      </c>
      <c r="J78" s="117">
        <v>1524.7</v>
      </c>
      <c r="K78" s="117">
        <v>2383</v>
      </c>
      <c r="L78" s="117">
        <v>1252.5</v>
      </c>
      <c r="M78" s="117">
        <v>1252.5</v>
      </c>
      <c r="N78" s="117">
        <v>1252.5</v>
      </c>
    </row>
    <row r="79" spans="1:14" s="31" customFormat="1" ht="27.75" customHeight="1" x14ac:dyDescent="0.25">
      <c r="A79" s="153"/>
      <c r="B79" s="154"/>
      <c r="C79" s="113" t="s">
        <v>64</v>
      </c>
      <c r="D79" s="116" t="s">
        <v>56</v>
      </c>
      <c r="E79" s="116" t="s">
        <v>98</v>
      </c>
      <c r="F79" s="116" t="s">
        <v>120</v>
      </c>
      <c r="G79" s="141" t="s">
        <v>170</v>
      </c>
      <c r="H79" s="117">
        <f t="shared" si="29"/>
        <v>37997.9</v>
      </c>
      <c r="I79" s="117">
        <v>5921.3</v>
      </c>
      <c r="J79" s="117">
        <v>6113.7</v>
      </c>
      <c r="K79" s="117">
        <v>6888</v>
      </c>
      <c r="L79" s="117">
        <v>6358.3</v>
      </c>
      <c r="M79" s="117">
        <v>6358.3</v>
      </c>
      <c r="N79" s="117">
        <v>6358.3</v>
      </c>
    </row>
    <row r="80" spans="1:14" s="31" customFormat="1" ht="27" customHeight="1" x14ac:dyDescent="0.25">
      <c r="A80" s="155"/>
      <c r="B80" s="102"/>
      <c r="C80" s="113" t="s">
        <v>64</v>
      </c>
      <c r="D80" s="116" t="s">
        <v>56</v>
      </c>
      <c r="E80" s="116" t="s">
        <v>98</v>
      </c>
      <c r="F80" s="116" t="s">
        <v>122</v>
      </c>
      <c r="G80" s="141" t="s">
        <v>170</v>
      </c>
      <c r="H80" s="117">
        <f t="shared" si="29"/>
        <v>1049.5999999999999</v>
      </c>
      <c r="I80" s="117">
        <v>672.4</v>
      </c>
      <c r="J80" s="117">
        <v>377.2</v>
      </c>
      <c r="K80" s="117"/>
      <c r="L80" s="117"/>
      <c r="M80" s="117"/>
      <c r="N80" s="117"/>
    </row>
    <row r="81" spans="1:14" s="31" customFormat="1" ht="32.25" customHeight="1" x14ac:dyDescent="0.25">
      <c r="A81" s="120" t="s">
        <v>248</v>
      </c>
      <c r="B81" s="54" t="s">
        <v>208</v>
      </c>
      <c r="C81" s="113" t="s">
        <v>64</v>
      </c>
      <c r="D81" s="116" t="s">
        <v>56</v>
      </c>
      <c r="E81" s="116" t="s">
        <v>98</v>
      </c>
      <c r="F81" s="116" t="s">
        <v>101</v>
      </c>
      <c r="G81" s="141" t="s">
        <v>124</v>
      </c>
      <c r="H81" s="119">
        <f t="shared" ref="H81" si="30">I81+J81+K81+L81+M81+N81</f>
        <v>1872.7</v>
      </c>
      <c r="I81" s="119">
        <v>197.9</v>
      </c>
      <c r="J81" s="119">
        <v>264.8</v>
      </c>
      <c r="K81" s="119">
        <v>600</v>
      </c>
      <c r="L81" s="119">
        <v>270</v>
      </c>
      <c r="M81" s="119">
        <v>270</v>
      </c>
      <c r="N81" s="119">
        <v>270</v>
      </c>
    </row>
  </sheetData>
  <mergeCells count="37">
    <mergeCell ref="A78:A80"/>
    <mergeCell ref="A57:A58"/>
    <mergeCell ref="A68:A69"/>
    <mergeCell ref="A73:A77"/>
    <mergeCell ref="B73:B77"/>
    <mergeCell ref="A30:A35"/>
    <mergeCell ref="A36:A37"/>
    <mergeCell ref="A38:A41"/>
    <mergeCell ref="A47:A50"/>
    <mergeCell ref="A51:A54"/>
    <mergeCell ref="A10:A12"/>
    <mergeCell ref="A13:A15"/>
    <mergeCell ref="A16:A18"/>
    <mergeCell ref="A22:A25"/>
    <mergeCell ref="A26:A28"/>
    <mergeCell ref="B16:B18"/>
    <mergeCell ref="B13:B15"/>
    <mergeCell ref="B10:B12"/>
    <mergeCell ref="B57:B58"/>
    <mergeCell ref="B68:B69"/>
    <mergeCell ref="B78:B80"/>
    <mergeCell ref="C22:C24"/>
    <mergeCell ref="B36:B37"/>
    <mergeCell ref="B30:B35"/>
    <mergeCell ref="B22:B25"/>
    <mergeCell ref="B26:B28"/>
    <mergeCell ref="B47:B50"/>
    <mergeCell ref="B51:B54"/>
    <mergeCell ref="B38:B41"/>
    <mergeCell ref="L1:N1"/>
    <mergeCell ref="K2:N2"/>
    <mergeCell ref="A4:N4"/>
    <mergeCell ref="A6:A8"/>
    <mergeCell ref="B6:B8"/>
    <mergeCell ref="C6:C8"/>
    <mergeCell ref="D6:G7"/>
    <mergeCell ref="H6:N7"/>
  </mergeCells>
  <pageMargins left="0.43307086614173229" right="0.21" top="0.74803149606299213" bottom="0.23622047244094491" header="0.31496062992125984" footer="0.15748031496062992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A91" workbookViewId="0">
      <selection activeCell="C21" sqref="C21"/>
    </sheetView>
  </sheetViews>
  <sheetFormatPr defaultRowHeight="15" x14ac:dyDescent="0.25"/>
  <cols>
    <col min="2" max="2" width="38" customWidth="1"/>
    <col min="3" max="3" width="16.140625" customWidth="1"/>
    <col min="6" max="6" width="10.42578125" customWidth="1"/>
    <col min="7" max="7" width="12.42578125" customWidth="1"/>
    <col min="8" max="9" width="11.42578125" customWidth="1"/>
    <col min="10" max="10" width="10.28515625" customWidth="1"/>
  </cols>
  <sheetData>
    <row r="1" spans="1:14" x14ac:dyDescent="0.25">
      <c r="K1" s="31"/>
      <c r="L1" s="87" t="s">
        <v>166</v>
      </c>
      <c r="M1" s="57"/>
      <c r="N1" s="57"/>
    </row>
    <row r="2" spans="1:14" ht="51" customHeight="1" x14ac:dyDescent="0.25">
      <c r="K2" s="57" t="s">
        <v>45</v>
      </c>
      <c r="L2" s="57"/>
      <c r="M2" s="57"/>
      <c r="N2" s="57"/>
    </row>
    <row r="4" spans="1:14" ht="45" customHeight="1" x14ac:dyDescent="0.25">
      <c r="A4" s="88" t="s">
        <v>177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6" spans="1:14" s="28" customFormat="1" ht="15" customHeight="1" x14ac:dyDescent="0.25">
      <c r="A6" s="86" t="s">
        <v>0</v>
      </c>
      <c r="B6" s="86" t="s">
        <v>15</v>
      </c>
      <c r="C6" s="86" t="s">
        <v>16</v>
      </c>
      <c r="D6" s="86" t="s">
        <v>48</v>
      </c>
      <c r="E6" s="86"/>
      <c r="F6" s="86"/>
      <c r="G6" s="86"/>
      <c r="H6" s="86" t="s">
        <v>17</v>
      </c>
      <c r="I6" s="156" t="s">
        <v>140</v>
      </c>
      <c r="J6" s="156"/>
      <c r="K6" s="156"/>
      <c r="L6" s="156"/>
      <c r="M6" s="156"/>
      <c r="N6" s="156"/>
    </row>
    <row r="7" spans="1:14" s="28" customFormat="1" ht="14.25" x14ac:dyDescent="0.25">
      <c r="A7" s="86"/>
      <c r="B7" s="86"/>
      <c r="C7" s="86"/>
      <c r="D7" s="86"/>
      <c r="E7" s="86"/>
      <c r="F7" s="86"/>
      <c r="G7" s="86"/>
      <c r="H7" s="86"/>
      <c r="I7" s="86">
        <v>2015</v>
      </c>
      <c r="J7" s="86">
        <v>2016</v>
      </c>
      <c r="K7" s="86">
        <v>2017</v>
      </c>
      <c r="L7" s="86">
        <v>2018</v>
      </c>
      <c r="M7" s="86">
        <v>2019</v>
      </c>
      <c r="N7" s="86">
        <v>2020</v>
      </c>
    </row>
    <row r="8" spans="1:14" s="28" customFormat="1" ht="14.25" x14ac:dyDescent="0.25">
      <c r="A8" s="86"/>
      <c r="B8" s="86"/>
      <c r="C8" s="86"/>
      <c r="D8" s="55" t="s">
        <v>50</v>
      </c>
      <c r="E8" s="55" t="s">
        <v>51</v>
      </c>
      <c r="F8" s="157" t="s">
        <v>52</v>
      </c>
      <c r="G8" s="55" t="s">
        <v>53</v>
      </c>
      <c r="H8" s="86"/>
      <c r="I8" s="86"/>
      <c r="J8" s="86"/>
      <c r="K8" s="86"/>
      <c r="L8" s="86"/>
      <c r="M8" s="86"/>
      <c r="N8" s="86"/>
    </row>
    <row r="9" spans="1:14" s="28" customFormat="1" ht="14.25" x14ac:dyDescent="0.25">
      <c r="A9" s="158">
        <v>1</v>
      </c>
      <c r="B9" s="158">
        <v>2</v>
      </c>
      <c r="C9" s="158">
        <v>3</v>
      </c>
      <c r="D9" s="158">
        <v>4</v>
      </c>
      <c r="E9" s="158">
        <v>5</v>
      </c>
      <c r="F9" s="158">
        <v>6</v>
      </c>
      <c r="G9" s="158">
        <v>7</v>
      </c>
      <c r="H9" s="158">
        <v>8</v>
      </c>
      <c r="I9" s="158">
        <v>9</v>
      </c>
      <c r="J9" s="158">
        <v>10</v>
      </c>
      <c r="K9" s="158">
        <v>11</v>
      </c>
      <c r="L9" s="158">
        <v>12</v>
      </c>
      <c r="M9" s="158">
        <v>13</v>
      </c>
      <c r="N9" s="158">
        <v>14</v>
      </c>
    </row>
    <row r="10" spans="1:14" s="28" customFormat="1" ht="42.75" customHeight="1" x14ac:dyDescent="0.25">
      <c r="A10" s="222">
        <v>1</v>
      </c>
      <c r="B10" s="223" t="s">
        <v>78</v>
      </c>
      <c r="C10" s="159" t="s">
        <v>128</v>
      </c>
      <c r="D10" s="159"/>
      <c r="E10" s="159"/>
      <c r="F10" s="159"/>
      <c r="G10" s="159"/>
      <c r="H10" s="159">
        <f t="shared" ref="H10:H26" si="0">I10+J10+K10+L10+M10+N10</f>
        <v>1037823.54</v>
      </c>
      <c r="I10" s="159">
        <f t="shared" ref="I10:N10" si="1">I14+I54+I65</f>
        <v>124334.25000000003</v>
      </c>
      <c r="J10" s="159">
        <f t="shared" si="1"/>
        <v>137940.37000000002</v>
      </c>
      <c r="K10" s="159">
        <f t="shared" si="1"/>
        <v>237643.19999999998</v>
      </c>
      <c r="L10" s="159">
        <f t="shared" si="1"/>
        <v>183635.09999999998</v>
      </c>
      <c r="M10" s="159">
        <f t="shared" si="1"/>
        <v>176835.09999999998</v>
      </c>
      <c r="N10" s="159">
        <f t="shared" si="1"/>
        <v>177435.51999999999</v>
      </c>
    </row>
    <row r="11" spans="1:14" s="28" customFormat="1" ht="14.25" hidden="1" customHeight="1" x14ac:dyDescent="0.25">
      <c r="A11" s="222"/>
      <c r="B11" s="223"/>
      <c r="C11" s="160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s="28" customFormat="1" ht="14.25" hidden="1" customHeight="1" x14ac:dyDescent="0.25">
      <c r="A12" s="222"/>
      <c r="B12" s="223"/>
      <c r="C12" s="160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s="28" customFormat="1" ht="42.75" customHeight="1" x14ac:dyDescent="0.25">
      <c r="A13" s="222"/>
      <c r="B13" s="223"/>
      <c r="C13" s="160" t="s">
        <v>127</v>
      </c>
      <c r="D13" s="159"/>
      <c r="E13" s="159"/>
      <c r="F13" s="159"/>
      <c r="G13" s="159"/>
      <c r="H13" s="159">
        <f>I13+J13+K13+L13+M13+N13</f>
        <v>1037823.54</v>
      </c>
      <c r="I13" s="159">
        <f t="shared" ref="I13:N13" si="2">I17+I55+I65</f>
        <v>124334.25000000003</v>
      </c>
      <c r="J13" s="159">
        <f t="shared" si="2"/>
        <v>137940.37000000002</v>
      </c>
      <c r="K13" s="159">
        <f t="shared" si="2"/>
        <v>237643.19999999998</v>
      </c>
      <c r="L13" s="159">
        <f t="shared" si="2"/>
        <v>183635.09999999998</v>
      </c>
      <c r="M13" s="159">
        <f t="shared" si="2"/>
        <v>176835.09999999998</v>
      </c>
      <c r="N13" s="159">
        <f t="shared" si="2"/>
        <v>177435.51999999999</v>
      </c>
    </row>
    <row r="14" spans="1:14" s="28" customFormat="1" ht="15" customHeight="1" x14ac:dyDescent="0.25">
      <c r="A14" s="222">
        <v>2</v>
      </c>
      <c r="B14" s="223" t="s">
        <v>30</v>
      </c>
      <c r="C14" s="159" t="s">
        <v>128</v>
      </c>
      <c r="D14" s="159"/>
      <c r="E14" s="159"/>
      <c r="F14" s="159"/>
      <c r="G14" s="159"/>
      <c r="H14" s="159">
        <f t="shared" si="0"/>
        <v>962753.12000000011</v>
      </c>
      <c r="I14" s="159">
        <f>I18+I27+I47+I50</f>
        <v>112136.15000000002</v>
      </c>
      <c r="J14" s="159">
        <f t="shared" ref="J14:N14" si="3">J18+J27+J47+J50</f>
        <v>125391.87000000001</v>
      </c>
      <c r="K14" s="159">
        <f t="shared" si="3"/>
        <v>223362.19999999998</v>
      </c>
      <c r="L14" s="159">
        <f t="shared" si="3"/>
        <v>171654.3</v>
      </c>
      <c r="M14" s="159">
        <f t="shared" si="3"/>
        <v>164754.29999999999</v>
      </c>
      <c r="N14" s="159">
        <f t="shared" si="3"/>
        <v>165454.29999999999</v>
      </c>
    </row>
    <row r="15" spans="1:14" s="28" customFormat="1" ht="0.75" hidden="1" customHeight="1" x14ac:dyDescent="0.25">
      <c r="A15" s="222"/>
      <c r="B15" s="223"/>
      <c r="C15" s="160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s="28" customFormat="1" ht="8.25" hidden="1" customHeight="1" x14ac:dyDescent="0.25">
      <c r="A16" s="222"/>
      <c r="B16" s="223"/>
      <c r="C16" s="160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s="28" customFormat="1" ht="54" customHeight="1" x14ac:dyDescent="0.25">
      <c r="A17" s="222"/>
      <c r="B17" s="223"/>
      <c r="C17" s="160" t="s">
        <v>127</v>
      </c>
      <c r="D17" s="159"/>
      <c r="E17" s="159"/>
      <c r="F17" s="159"/>
      <c r="G17" s="159"/>
      <c r="H17" s="159">
        <f t="shared" si="0"/>
        <v>962753.12000000011</v>
      </c>
      <c r="I17" s="159">
        <f>I21+I30+I47+I53</f>
        <v>112136.15000000002</v>
      </c>
      <c r="J17" s="159">
        <f t="shared" ref="J17:N17" si="4">J21+J30+J47+J53</f>
        <v>125391.87000000001</v>
      </c>
      <c r="K17" s="159">
        <f t="shared" si="4"/>
        <v>223362.19999999998</v>
      </c>
      <c r="L17" s="159">
        <f t="shared" si="4"/>
        <v>171654.3</v>
      </c>
      <c r="M17" s="159">
        <f t="shared" si="4"/>
        <v>164754.29999999999</v>
      </c>
      <c r="N17" s="159">
        <f t="shared" si="4"/>
        <v>165454.29999999999</v>
      </c>
    </row>
    <row r="18" spans="1:14" s="28" customFormat="1" ht="39.75" customHeight="1" x14ac:dyDescent="0.25">
      <c r="A18" s="222">
        <v>3</v>
      </c>
      <c r="B18" s="224" t="s">
        <v>163</v>
      </c>
      <c r="C18" s="158" t="s">
        <v>128</v>
      </c>
      <c r="D18" s="158"/>
      <c r="E18" s="158"/>
      <c r="F18" s="158"/>
      <c r="G18" s="158"/>
      <c r="H18" s="161">
        <f t="shared" si="0"/>
        <v>831264.2</v>
      </c>
      <c r="I18" s="161">
        <f>I19+I20+I21</f>
        <v>106907.50000000001</v>
      </c>
      <c r="J18" s="161">
        <f t="shared" ref="J18:N18" si="5">J19+J20+J21</f>
        <v>114386.6</v>
      </c>
      <c r="K18" s="161">
        <f t="shared" si="5"/>
        <v>146007.19999999998</v>
      </c>
      <c r="L18" s="161">
        <f t="shared" si="5"/>
        <v>154254.29999999999</v>
      </c>
      <c r="M18" s="161">
        <f t="shared" si="5"/>
        <v>154754.29999999999</v>
      </c>
      <c r="N18" s="161">
        <f t="shared" si="5"/>
        <v>154954.29999999999</v>
      </c>
    </row>
    <row r="19" spans="1:14" s="28" customFormat="1" ht="75" hidden="1" customHeight="1" x14ac:dyDescent="0.25">
      <c r="A19" s="222"/>
      <c r="B19" s="224"/>
      <c r="C19" s="157"/>
      <c r="D19" s="158"/>
      <c r="E19" s="158"/>
      <c r="F19" s="158"/>
      <c r="G19" s="158"/>
      <c r="H19" s="161"/>
      <c r="I19" s="161"/>
      <c r="J19" s="161"/>
      <c r="K19" s="161"/>
      <c r="L19" s="161"/>
      <c r="M19" s="161"/>
      <c r="N19" s="161"/>
    </row>
    <row r="20" spans="1:14" s="28" customFormat="1" ht="75" hidden="1" customHeight="1" x14ac:dyDescent="0.25">
      <c r="A20" s="222"/>
      <c r="B20" s="224"/>
      <c r="C20" s="157"/>
      <c r="D20" s="158"/>
      <c r="E20" s="158"/>
      <c r="F20" s="158"/>
      <c r="G20" s="158"/>
      <c r="H20" s="161"/>
      <c r="I20" s="161"/>
      <c r="J20" s="161"/>
      <c r="K20" s="161"/>
      <c r="L20" s="161"/>
      <c r="M20" s="161"/>
      <c r="N20" s="161"/>
    </row>
    <row r="21" spans="1:14" s="28" customFormat="1" ht="38.25" customHeight="1" x14ac:dyDescent="0.25">
      <c r="A21" s="222"/>
      <c r="B21" s="224"/>
      <c r="C21" s="157" t="s">
        <v>127</v>
      </c>
      <c r="D21" s="158"/>
      <c r="E21" s="158"/>
      <c r="F21" s="158"/>
      <c r="G21" s="158"/>
      <c r="H21" s="161">
        <f>H24+H23+H25+H26</f>
        <v>831264.2</v>
      </c>
      <c r="I21" s="161">
        <f>I23+I24+I25+I26</f>
        <v>106907.50000000001</v>
      </c>
      <c r="J21" s="161">
        <f t="shared" ref="J21:N21" si="6">J23+J24+J25+J26</f>
        <v>114386.6</v>
      </c>
      <c r="K21" s="161">
        <f t="shared" si="6"/>
        <v>146007.19999999998</v>
      </c>
      <c r="L21" s="161">
        <f t="shared" si="6"/>
        <v>154254.29999999999</v>
      </c>
      <c r="M21" s="161">
        <f t="shared" si="6"/>
        <v>154754.29999999999</v>
      </c>
      <c r="N21" s="161">
        <f t="shared" si="6"/>
        <v>154954.29999999999</v>
      </c>
    </row>
    <row r="22" spans="1:14" s="28" customFormat="1" ht="75" hidden="1" customHeight="1" x14ac:dyDescent="0.25">
      <c r="A22" s="158"/>
      <c r="B22" s="157"/>
      <c r="C22" s="157"/>
      <c r="D22" s="162"/>
      <c r="E22" s="162"/>
      <c r="F22" s="162"/>
      <c r="G22" s="162"/>
      <c r="H22" s="158"/>
      <c r="I22" s="158"/>
      <c r="J22" s="158"/>
      <c r="K22" s="158"/>
      <c r="L22" s="158"/>
      <c r="M22" s="158"/>
      <c r="N22" s="158"/>
    </row>
    <row r="23" spans="1:14" s="28" customFormat="1" ht="33.75" customHeight="1" x14ac:dyDescent="0.25">
      <c r="A23" s="222">
        <v>4</v>
      </c>
      <c r="B23" s="86" t="s">
        <v>68</v>
      </c>
      <c r="C23" s="157" t="s">
        <v>127</v>
      </c>
      <c r="D23" s="162" t="s">
        <v>56</v>
      </c>
      <c r="E23" s="162" t="s">
        <v>57</v>
      </c>
      <c r="F23" s="162" t="s">
        <v>80</v>
      </c>
      <c r="G23" s="162" t="s">
        <v>58</v>
      </c>
      <c r="H23" s="158">
        <f>I23+J23+K23+L23+M23+N23</f>
        <v>178949.1</v>
      </c>
      <c r="I23" s="158">
        <v>24466.1</v>
      </c>
      <c r="J23" s="158">
        <v>23795</v>
      </c>
      <c r="K23" s="158">
        <v>26588</v>
      </c>
      <c r="L23" s="158">
        <v>34300</v>
      </c>
      <c r="M23" s="158">
        <v>34800</v>
      </c>
      <c r="N23" s="158">
        <v>35000</v>
      </c>
    </row>
    <row r="24" spans="1:14" s="28" customFormat="1" ht="40.5" customHeight="1" x14ac:dyDescent="0.25">
      <c r="A24" s="222"/>
      <c r="B24" s="86"/>
      <c r="C24" s="157" t="s">
        <v>127</v>
      </c>
      <c r="D24" s="162" t="s">
        <v>56</v>
      </c>
      <c r="E24" s="162" t="s">
        <v>61</v>
      </c>
      <c r="F24" s="162" t="s">
        <v>211</v>
      </c>
      <c r="G24" s="162" t="s">
        <v>58</v>
      </c>
      <c r="H24" s="158">
        <f t="shared" si="0"/>
        <v>501896.19999999995</v>
      </c>
      <c r="I24" s="158">
        <v>64260</v>
      </c>
      <c r="J24" s="158">
        <v>69793.3</v>
      </c>
      <c r="K24" s="158">
        <v>91842.9</v>
      </c>
      <c r="L24" s="158">
        <v>92000</v>
      </c>
      <c r="M24" s="158">
        <v>92000</v>
      </c>
      <c r="N24" s="158">
        <v>92000</v>
      </c>
    </row>
    <row r="25" spans="1:14" s="28" customFormat="1" ht="34.5" customHeight="1" x14ac:dyDescent="0.25">
      <c r="A25" s="222"/>
      <c r="B25" s="86"/>
      <c r="C25" s="157" t="s">
        <v>127</v>
      </c>
      <c r="D25" s="162" t="s">
        <v>56</v>
      </c>
      <c r="E25" s="162" t="s">
        <v>61</v>
      </c>
      <c r="F25" s="162" t="s">
        <v>103</v>
      </c>
      <c r="G25" s="162" t="s">
        <v>58</v>
      </c>
      <c r="H25" s="158">
        <f t="shared" si="0"/>
        <v>101102.8</v>
      </c>
      <c r="I25" s="158">
        <v>13789.1</v>
      </c>
      <c r="J25" s="158">
        <v>15691.7</v>
      </c>
      <c r="K25" s="158">
        <v>17622</v>
      </c>
      <c r="L25" s="158">
        <v>18000</v>
      </c>
      <c r="M25" s="158">
        <v>18000</v>
      </c>
      <c r="N25" s="158">
        <v>18000</v>
      </c>
    </row>
    <row r="26" spans="1:14" s="28" customFormat="1" ht="36" customHeight="1" x14ac:dyDescent="0.25">
      <c r="A26" s="222"/>
      <c r="B26" s="86"/>
      <c r="C26" s="157" t="s">
        <v>127</v>
      </c>
      <c r="D26" s="162" t="s">
        <v>92</v>
      </c>
      <c r="E26" s="162" t="s">
        <v>61</v>
      </c>
      <c r="F26" s="162" t="s">
        <v>102</v>
      </c>
      <c r="G26" s="162" t="s">
        <v>58</v>
      </c>
      <c r="H26" s="158">
        <f t="shared" si="0"/>
        <v>49316.100000000006</v>
      </c>
      <c r="I26" s="158">
        <v>4392.3</v>
      </c>
      <c r="J26" s="158">
        <v>5106.6000000000004</v>
      </c>
      <c r="K26" s="158">
        <v>9954.2999999999993</v>
      </c>
      <c r="L26" s="158">
        <v>9954.2999999999993</v>
      </c>
      <c r="M26" s="158">
        <v>9954.2999999999993</v>
      </c>
      <c r="N26" s="158">
        <v>9954.2999999999993</v>
      </c>
    </row>
    <row r="27" spans="1:14" s="28" customFormat="1" ht="30.75" customHeight="1" x14ac:dyDescent="0.25">
      <c r="A27" s="222">
        <v>5</v>
      </c>
      <c r="B27" s="224" t="s">
        <v>197</v>
      </c>
      <c r="C27" s="158" t="s">
        <v>128</v>
      </c>
      <c r="D27" s="158"/>
      <c r="E27" s="158"/>
      <c r="F27" s="158"/>
      <c r="G27" s="158"/>
      <c r="H27" s="163">
        <f>H30</f>
        <v>132325.53999999998</v>
      </c>
      <c r="I27" s="163">
        <f t="shared" ref="I27:N27" si="7">I30</f>
        <v>5199.6000000000013</v>
      </c>
      <c r="J27" s="163">
        <f t="shared" si="7"/>
        <v>10975.269999999999</v>
      </c>
      <c r="K27" s="163">
        <f t="shared" si="7"/>
        <v>77175</v>
      </c>
      <c r="L27" s="163">
        <f t="shared" si="7"/>
        <v>17350</v>
      </c>
      <c r="M27" s="163">
        <f t="shared" si="7"/>
        <v>9950</v>
      </c>
      <c r="N27" s="163">
        <f t="shared" si="7"/>
        <v>10450</v>
      </c>
    </row>
    <row r="28" spans="1:14" s="28" customFormat="1" ht="25.5" hidden="1" customHeight="1" x14ac:dyDescent="0.25">
      <c r="A28" s="222"/>
      <c r="B28" s="224"/>
      <c r="C28" s="157"/>
      <c r="D28" s="158"/>
      <c r="E28" s="158"/>
      <c r="F28" s="158"/>
      <c r="G28" s="158"/>
      <c r="H28" s="161"/>
      <c r="I28" s="161"/>
      <c r="J28" s="161"/>
      <c r="K28" s="161"/>
      <c r="L28" s="161"/>
      <c r="M28" s="161"/>
      <c r="N28" s="161"/>
    </row>
    <row r="29" spans="1:14" s="28" customFormat="1" ht="0.75" customHeight="1" x14ac:dyDescent="0.25">
      <c r="A29" s="222"/>
      <c r="B29" s="224"/>
      <c r="C29" s="157"/>
      <c r="D29" s="158"/>
      <c r="E29" s="158"/>
      <c r="F29" s="158"/>
      <c r="G29" s="158"/>
      <c r="H29" s="161"/>
      <c r="I29" s="161"/>
      <c r="J29" s="161"/>
      <c r="K29" s="161"/>
      <c r="L29" s="161"/>
      <c r="M29" s="161"/>
      <c r="N29" s="161"/>
    </row>
    <row r="30" spans="1:14" s="28" customFormat="1" ht="34.5" customHeight="1" x14ac:dyDescent="0.25">
      <c r="A30" s="222"/>
      <c r="B30" s="224"/>
      <c r="C30" s="157" t="s">
        <v>127</v>
      </c>
      <c r="D30" s="158"/>
      <c r="E30" s="158"/>
      <c r="F30" s="158"/>
      <c r="G30" s="158"/>
      <c r="H30" s="161">
        <f>H31+H32+H33+H34+H37+H38+H39+H43+H45+H46</f>
        <v>132325.53999999998</v>
      </c>
      <c r="I30" s="161">
        <f>I31+I32+I33+I34+I37+I38+I39+I45+I46</f>
        <v>5199.6000000000013</v>
      </c>
      <c r="J30" s="161">
        <f>J31+J32+J33+J34+J37+J38+J39+J45+J46</f>
        <v>10975.269999999999</v>
      </c>
      <c r="K30" s="161">
        <f t="shared" ref="K30:N30" si="8">K31+K32+K33+K34+K37+K38+K39+K43+K45+K46</f>
        <v>77175</v>
      </c>
      <c r="L30" s="161">
        <f t="shared" si="8"/>
        <v>17350</v>
      </c>
      <c r="M30" s="161">
        <f t="shared" si="8"/>
        <v>9950</v>
      </c>
      <c r="N30" s="161">
        <f t="shared" si="8"/>
        <v>10450</v>
      </c>
    </row>
    <row r="31" spans="1:14" s="28" customFormat="1" ht="51" customHeight="1" x14ac:dyDescent="0.25">
      <c r="A31" s="158">
        <v>6</v>
      </c>
      <c r="B31" s="157" t="s">
        <v>32</v>
      </c>
      <c r="C31" s="157" t="s">
        <v>127</v>
      </c>
      <c r="D31" s="162" t="s">
        <v>56</v>
      </c>
      <c r="E31" s="162" t="s">
        <v>57</v>
      </c>
      <c r="F31" s="162" t="s">
        <v>86</v>
      </c>
      <c r="G31" s="162" t="s">
        <v>60</v>
      </c>
      <c r="H31" s="158">
        <f>I31+J31+K31+L31+M31+N31</f>
        <v>74677.2</v>
      </c>
      <c r="I31" s="158">
        <v>1039.0999999999999</v>
      </c>
      <c r="J31" s="158">
        <v>2360.1</v>
      </c>
      <c r="K31" s="158">
        <v>59178</v>
      </c>
      <c r="L31" s="158">
        <v>4000</v>
      </c>
      <c r="M31" s="158">
        <v>4000</v>
      </c>
      <c r="N31" s="158">
        <v>4100</v>
      </c>
    </row>
    <row r="32" spans="1:14" s="28" customFormat="1" ht="40.5" customHeight="1" x14ac:dyDescent="0.25">
      <c r="A32" s="222">
        <v>7</v>
      </c>
      <c r="B32" s="86" t="s">
        <v>134</v>
      </c>
      <c r="C32" s="157" t="s">
        <v>127</v>
      </c>
      <c r="D32" s="162" t="s">
        <v>56</v>
      </c>
      <c r="E32" s="162" t="s">
        <v>61</v>
      </c>
      <c r="F32" s="162" t="s">
        <v>87</v>
      </c>
      <c r="G32" s="162" t="s">
        <v>60</v>
      </c>
      <c r="H32" s="158">
        <f t="shared" ref="H32:H33" si="9">I32+J32+K32+L32+M32+N32</f>
        <v>41162.699999999997</v>
      </c>
      <c r="I32" s="158">
        <v>3501.5</v>
      </c>
      <c r="J32" s="158">
        <v>7174.2</v>
      </c>
      <c r="K32" s="158">
        <v>14887</v>
      </c>
      <c r="L32" s="158">
        <v>10000</v>
      </c>
      <c r="M32" s="158">
        <v>2600</v>
      </c>
      <c r="N32" s="158">
        <v>3000</v>
      </c>
    </row>
    <row r="33" spans="1:14" s="28" customFormat="1" ht="30" customHeight="1" x14ac:dyDescent="0.25">
      <c r="A33" s="222"/>
      <c r="B33" s="86"/>
      <c r="C33" s="157" t="s">
        <v>127</v>
      </c>
      <c r="D33" s="162" t="s">
        <v>56</v>
      </c>
      <c r="E33" s="162" t="s">
        <v>61</v>
      </c>
      <c r="F33" s="162" t="s">
        <v>90</v>
      </c>
      <c r="G33" s="162" t="s">
        <v>60</v>
      </c>
      <c r="H33" s="158">
        <f t="shared" si="9"/>
        <v>1456.9</v>
      </c>
      <c r="I33" s="158"/>
      <c r="J33" s="158">
        <v>496.9</v>
      </c>
      <c r="K33" s="158">
        <v>60</v>
      </c>
      <c r="L33" s="158">
        <v>300</v>
      </c>
      <c r="M33" s="158">
        <v>300</v>
      </c>
      <c r="N33" s="158">
        <v>300</v>
      </c>
    </row>
    <row r="34" spans="1:14" s="28" customFormat="1" ht="27" customHeight="1" x14ac:dyDescent="0.25">
      <c r="A34" s="222"/>
      <c r="B34" s="86"/>
      <c r="C34" s="157" t="s">
        <v>127</v>
      </c>
      <c r="D34" s="162" t="s">
        <v>92</v>
      </c>
      <c r="E34" s="162" t="s">
        <v>61</v>
      </c>
      <c r="F34" s="162" t="s">
        <v>90</v>
      </c>
      <c r="G34" s="162" t="s">
        <v>60</v>
      </c>
      <c r="H34" s="158">
        <f>I34+J34+K34+L34+M34+N34</f>
        <v>257.8</v>
      </c>
      <c r="I34" s="158">
        <v>27.8</v>
      </c>
      <c r="J34" s="158">
        <v>30</v>
      </c>
      <c r="K34" s="158">
        <v>50</v>
      </c>
      <c r="L34" s="158">
        <v>50</v>
      </c>
      <c r="M34" s="158">
        <v>50</v>
      </c>
      <c r="N34" s="158">
        <v>50</v>
      </c>
    </row>
    <row r="35" spans="1:14" s="28" customFormat="1" ht="0.75" hidden="1" customHeight="1" x14ac:dyDescent="0.25">
      <c r="A35" s="222"/>
      <c r="B35" s="86"/>
      <c r="C35" s="157"/>
      <c r="D35" s="162"/>
      <c r="E35" s="162"/>
      <c r="F35" s="162"/>
      <c r="G35" s="162"/>
      <c r="H35" s="158"/>
      <c r="I35" s="158"/>
      <c r="J35" s="158"/>
      <c r="K35" s="158"/>
      <c r="L35" s="158"/>
      <c r="M35" s="158"/>
      <c r="N35" s="158"/>
    </row>
    <row r="36" spans="1:14" s="28" customFormat="1" ht="75" hidden="1" customHeight="1" x14ac:dyDescent="0.25">
      <c r="A36" s="222"/>
      <c r="B36" s="86"/>
      <c r="C36" s="157"/>
      <c r="D36" s="162"/>
      <c r="E36" s="162"/>
      <c r="F36" s="162"/>
      <c r="G36" s="162"/>
      <c r="H36" s="158"/>
      <c r="I36" s="158"/>
      <c r="J36" s="158"/>
      <c r="K36" s="158"/>
      <c r="L36" s="158"/>
      <c r="M36" s="158"/>
      <c r="N36" s="158"/>
    </row>
    <row r="37" spans="1:14" s="28" customFormat="1" ht="36.75" customHeight="1" x14ac:dyDescent="0.25">
      <c r="A37" s="222"/>
      <c r="B37" s="86"/>
      <c r="C37" s="157" t="s">
        <v>127</v>
      </c>
      <c r="D37" s="162" t="s">
        <v>56</v>
      </c>
      <c r="E37" s="162" t="s">
        <v>61</v>
      </c>
      <c r="F37" s="162" t="s">
        <v>95</v>
      </c>
      <c r="G37" s="162" t="s">
        <v>60</v>
      </c>
      <c r="H37" s="158">
        <f t="shared" ref="H37" si="10">I37+J37+K37+L37+M37+N37</f>
        <v>1225.67</v>
      </c>
      <c r="I37" s="158">
        <v>311.60000000000002</v>
      </c>
      <c r="J37" s="158">
        <v>914.07</v>
      </c>
      <c r="K37" s="158"/>
      <c r="L37" s="158"/>
      <c r="M37" s="158"/>
      <c r="N37" s="158"/>
    </row>
    <row r="38" spans="1:14" s="28" customFormat="1" ht="29.25" customHeight="1" x14ac:dyDescent="0.25">
      <c r="A38" s="156">
        <v>8</v>
      </c>
      <c r="B38" s="225" t="s">
        <v>33</v>
      </c>
      <c r="C38" s="157" t="s">
        <v>127</v>
      </c>
      <c r="D38" s="162" t="s">
        <v>56</v>
      </c>
      <c r="E38" s="162" t="s">
        <v>57</v>
      </c>
      <c r="F38" s="162" t="s">
        <v>66</v>
      </c>
      <c r="G38" s="162" t="s">
        <v>60</v>
      </c>
      <c r="H38" s="158">
        <f>I38+J38+K38+L38+M38+N38</f>
        <v>0</v>
      </c>
      <c r="I38" s="158"/>
      <c r="J38" s="158"/>
      <c r="K38" s="158"/>
      <c r="L38" s="158"/>
      <c r="M38" s="158"/>
      <c r="N38" s="158"/>
    </row>
    <row r="39" spans="1:14" s="28" customFormat="1" ht="39.75" customHeight="1" x14ac:dyDescent="0.25">
      <c r="A39" s="156"/>
      <c r="B39" s="225"/>
      <c r="C39" s="157" t="s">
        <v>127</v>
      </c>
      <c r="D39" s="162" t="s">
        <v>56</v>
      </c>
      <c r="E39" s="162" t="s">
        <v>61</v>
      </c>
      <c r="F39" s="226" t="s">
        <v>93</v>
      </c>
      <c r="G39" s="162" t="s">
        <v>94</v>
      </c>
      <c r="H39" s="158">
        <f t="shared" ref="H39:H43" si="11">I39+J39+K39+L39+M39+N39</f>
        <v>0</v>
      </c>
      <c r="I39" s="158"/>
      <c r="J39" s="158"/>
      <c r="K39" s="158"/>
      <c r="L39" s="158"/>
      <c r="M39" s="158"/>
      <c r="N39" s="158"/>
    </row>
    <row r="40" spans="1:14" s="28" customFormat="1" ht="19.5" customHeight="1" x14ac:dyDescent="0.25">
      <c r="A40" s="222">
        <v>9</v>
      </c>
      <c r="B40" s="225" t="s">
        <v>34</v>
      </c>
      <c r="C40" s="158" t="s">
        <v>128</v>
      </c>
      <c r="D40" s="158"/>
      <c r="E40" s="158"/>
      <c r="F40" s="158"/>
      <c r="G40" s="158"/>
      <c r="H40" s="158">
        <f t="shared" si="11"/>
        <v>1225.67</v>
      </c>
      <c r="I40" s="158">
        <f>I41+I42+I43</f>
        <v>311.60000000000002</v>
      </c>
      <c r="J40" s="158">
        <f t="shared" ref="J40:N40" si="12">J41+J42+J43</f>
        <v>914.07</v>
      </c>
      <c r="K40" s="158">
        <f t="shared" si="12"/>
        <v>0</v>
      </c>
      <c r="L40" s="158">
        <f t="shared" si="12"/>
        <v>0</v>
      </c>
      <c r="M40" s="158">
        <f t="shared" si="12"/>
        <v>0</v>
      </c>
      <c r="N40" s="158">
        <f t="shared" si="12"/>
        <v>0</v>
      </c>
    </row>
    <row r="41" spans="1:14" s="28" customFormat="1" ht="1.5" hidden="1" customHeight="1" x14ac:dyDescent="0.25">
      <c r="A41" s="222"/>
      <c r="B41" s="225"/>
      <c r="C41" s="157"/>
      <c r="D41" s="162"/>
      <c r="E41" s="162"/>
      <c r="F41" s="162"/>
      <c r="G41" s="162"/>
      <c r="H41" s="158"/>
      <c r="I41" s="158"/>
      <c r="J41" s="158"/>
      <c r="K41" s="158"/>
      <c r="L41" s="158"/>
      <c r="M41" s="158"/>
      <c r="N41" s="158"/>
    </row>
    <row r="42" spans="1:14" s="28" customFormat="1" ht="75" hidden="1" customHeight="1" x14ac:dyDescent="0.25">
      <c r="A42" s="222"/>
      <c r="B42" s="225"/>
      <c r="C42" s="157"/>
      <c r="D42" s="162"/>
      <c r="E42" s="162"/>
      <c r="F42" s="162"/>
      <c r="G42" s="162"/>
      <c r="H42" s="158"/>
      <c r="I42" s="158"/>
      <c r="J42" s="158"/>
      <c r="K42" s="158"/>
      <c r="L42" s="158"/>
      <c r="M42" s="158"/>
      <c r="N42" s="158"/>
    </row>
    <row r="43" spans="1:14" s="28" customFormat="1" ht="54.75" customHeight="1" x14ac:dyDescent="0.25">
      <c r="A43" s="222"/>
      <c r="B43" s="225"/>
      <c r="C43" s="157" t="s">
        <v>127</v>
      </c>
      <c r="D43" s="162" t="s">
        <v>56</v>
      </c>
      <c r="E43" s="162" t="s">
        <v>61</v>
      </c>
      <c r="F43" s="162" t="s">
        <v>95</v>
      </c>
      <c r="G43" s="162" t="s">
        <v>60</v>
      </c>
      <c r="H43" s="158">
        <f t="shared" si="11"/>
        <v>1225.67</v>
      </c>
      <c r="I43" s="158">
        <v>311.60000000000002</v>
      </c>
      <c r="J43" s="158">
        <v>914.07</v>
      </c>
      <c r="K43" s="158"/>
      <c r="L43" s="158"/>
      <c r="M43" s="158"/>
      <c r="N43" s="158"/>
    </row>
    <row r="44" spans="1:14" s="28" customFormat="1" ht="26.25" customHeight="1" x14ac:dyDescent="0.25">
      <c r="A44" s="222">
        <v>10</v>
      </c>
      <c r="B44" s="225" t="s">
        <v>35</v>
      </c>
      <c r="C44" s="158" t="s">
        <v>128</v>
      </c>
      <c r="D44" s="162"/>
      <c r="E44" s="162"/>
      <c r="F44" s="162"/>
      <c r="G44" s="162"/>
      <c r="H44" s="158"/>
      <c r="I44" s="158"/>
      <c r="J44" s="158"/>
      <c r="K44" s="158"/>
      <c r="L44" s="158"/>
      <c r="M44" s="158"/>
      <c r="N44" s="158"/>
    </row>
    <row r="45" spans="1:14" s="28" customFormat="1" ht="45" customHeight="1" x14ac:dyDescent="0.25">
      <c r="A45" s="222"/>
      <c r="B45" s="225"/>
      <c r="C45" s="157" t="s">
        <v>127</v>
      </c>
      <c r="D45" s="162" t="s">
        <v>56</v>
      </c>
      <c r="E45" s="162" t="s">
        <v>61</v>
      </c>
      <c r="F45" s="158"/>
      <c r="G45" s="162" t="s">
        <v>139</v>
      </c>
      <c r="H45" s="158"/>
      <c r="I45" s="158"/>
      <c r="J45" s="158"/>
      <c r="K45" s="158"/>
      <c r="L45" s="158"/>
      <c r="M45" s="158"/>
      <c r="N45" s="158"/>
    </row>
    <row r="46" spans="1:14" s="28" customFormat="1" ht="54.75" customHeight="1" x14ac:dyDescent="0.25">
      <c r="A46" s="158">
        <v>11</v>
      </c>
      <c r="B46" s="157" t="s">
        <v>36</v>
      </c>
      <c r="C46" s="157" t="s">
        <v>127</v>
      </c>
      <c r="D46" s="162" t="s">
        <v>56</v>
      </c>
      <c r="E46" s="164" t="s">
        <v>96</v>
      </c>
      <c r="F46" s="164" t="s">
        <v>97</v>
      </c>
      <c r="G46" s="162" t="s">
        <v>60</v>
      </c>
      <c r="H46" s="158">
        <f t="shared" ref="H46:H59" si="13">I46+J46+K46+L46+M46+N46</f>
        <v>12319.6</v>
      </c>
      <c r="I46" s="158">
        <v>319.60000000000002</v>
      </c>
      <c r="J46" s="158"/>
      <c r="K46" s="158">
        <v>3000</v>
      </c>
      <c r="L46" s="158">
        <v>3000</v>
      </c>
      <c r="M46" s="158">
        <v>3000</v>
      </c>
      <c r="N46" s="158">
        <v>3000</v>
      </c>
    </row>
    <row r="47" spans="1:14" s="28" customFormat="1" ht="42.75" customHeight="1" x14ac:dyDescent="0.25">
      <c r="A47" s="158">
        <v>12</v>
      </c>
      <c r="B47" s="227" t="s">
        <v>37</v>
      </c>
      <c r="C47" s="157" t="s">
        <v>127</v>
      </c>
      <c r="D47" s="158"/>
      <c r="E47" s="158"/>
      <c r="F47" s="158"/>
      <c r="G47" s="158"/>
      <c r="H47" s="163">
        <f t="shared" si="13"/>
        <v>0</v>
      </c>
      <c r="I47" s="163">
        <f>I48+I49</f>
        <v>0</v>
      </c>
      <c r="J47" s="163">
        <f t="shared" ref="J47:N47" si="14">J48+J49</f>
        <v>0</v>
      </c>
      <c r="K47" s="163">
        <f t="shared" si="14"/>
        <v>0</v>
      </c>
      <c r="L47" s="163">
        <f t="shared" si="14"/>
        <v>0</v>
      </c>
      <c r="M47" s="163">
        <f t="shared" si="14"/>
        <v>0</v>
      </c>
      <c r="N47" s="163">
        <f t="shared" si="14"/>
        <v>0</v>
      </c>
    </row>
    <row r="48" spans="1:14" s="28" customFormat="1" ht="37.5" customHeight="1" x14ac:dyDescent="0.25">
      <c r="A48" s="158">
        <v>13</v>
      </c>
      <c r="B48" s="157" t="s">
        <v>38</v>
      </c>
      <c r="C48" s="157" t="s">
        <v>127</v>
      </c>
      <c r="D48" s="162" t="s">
        <v>56</v>
      </c>
      <c r="E48" s="162" t="s">
        <v>98</v>
      </c>
      <c r="F48" s="162" t="s">
        <v>99</v>
      </c>
      <c r="G48" s="162" t="s">
        <v>100</v>
      </c>
      <c r="H48" s="158">
        <f t="shared" si="13"/>
        <v>0</v>
      </c>
      <c r="I48" s="158"/>
      <c r="J48" s="158"/>
      <c r="K48" s="158"/>
      <c r="L48" s="158"/>
      <c r="M48" s="158"/>
      <c r="N48" s="158"/>
    </row>
    <row r="49" spans="1:15" s="28" customFormat="1" ht="75" customHeight="1" x14ac:dyDescent="0.25">
      <c r="A49" s="158">
        <v>14</v>
      </c>
      <c r="B49" s="157" t="s">
        <v>39</v>
      </c>
      <c r="C49" s="157" t="s">
        <v>127</v>
      </c>
      <c r="D49" s="162" t="s">
        <v>56</v>
      </c>
      <c r="E49" s="162" t="s">
        <v>98</v>
      </c>
      <c r="F49" s="162" t="s">
        <v>101</v>
      </c>
      <c r="G49" s="162" t="s">
        <v>100</v>
      </c>
      <c r="H49" s="158">
        <f t="shared" si="13"/>
        <v>0</v>
      </c>
      <c r="I49" s="158"/>
      <c r="J49" s="158"/>
      <c r="K49" s="158"/>
      <c r="L49" s="158"/>
      <c r="M49" s="158"/>
      <c r="N49" s="158"/>
    </row>
    <row r="50" spans="1:15" s="28" customFormat="1" ht="32.25" customHeight="1" x14ac:dyDescent="0.25">
      <c r="A50" s="222">
        <v>15</v>
      </c>
      <c r="B50" s="227" t="s">
        <v>40</v>
      </c>
      <c r="C50" s="165" t="s">
        <v>128</v>
      </c>
      <c r="D50" s="166" t="s">
        <v>92</v>
      </c>
      <c r="E50" s="166" t="s">
        <v>61</v>
      </c>
      <c r="F50" s="166"/>
      <c r="G50" s="166"/>
      <c r="H50" s="163">
        <f>H51</f>
        <v>389.05</v>
      </c>
      <c r="I50" s="163">
        <f t="shared" ref="I50:N50" si="15">I51</f>
        <v>29.05</v>
      </c>
      <c r="J50" s="163">
        <f t="shared" si="15"/>
        <v>30</v>
      </c>
      <c r="K50" s="163">
        <f t="shared" si="15"/>
        <v>180</v>
      </c>
      <c r="L50" s="163">
        <f t="shared" si="15"/>
        <v>50</v>
      </c>
      <c r="M50" s="163">
        <f t="shared" si="15"/>
        <v>50</v>
      </c>
      <c r="N50" s="163">
        <f t="shared" si="15"/>
        <v>50</v>
      </c>
    </row>
    <row r="51" spans="1:15" s="28" customFormat="1" ht="27.75" customHeight="1" x14ac:dyDescent="0.25">
      <c r="A51" s="222"/>
      <c r="B51" s="227"/>
      <c r="C51" s="157" t="s">
        <v>127</v>
      </c>
      <c r="D51" s="162" t="s">
        <v>92</v>
      </c>
      <c r="E51" s="162" t="s">
        <v>61</v>
      </c>
      <c r="F51" s="162" t="s">
        <v>90</v>
      </c>
      <c r="G51" s="162" t="s">
        <v>60</v>
      </c>
      <c r="H51" s="158">
        <f t="shared" si="13"/>
        <v>389.05</v>
      </c>
      <c r="I51" s="158">
        <v>29.05</v>
      </c>
      <c r="J51" s="158">
        <f>J53</f>
        <v>30</v>
      </c>
      <c r="K51" s="158">
        <v>180</v>
      </c>
      <c r="L51" s="158">
        <v>50</v>
      </c>
      <c r="M51" s="158">
        <v>50</v>
      </c>
      <c r="N51" s="158">
        <v>50</v>
      </c>
    </row>
    <row r="52" spans="1:15" s="28" customFormat="1" ht="32.25" customHeight="1" x14ac:dyDescent="0.25">
      <c r="A52" s="222">
        <v>16</v>
      </c>
      <c r="B52" s="225" t="s">
        <v>41</v>
      </c>
      <c r="C52" s="158" t="s">
        <v>128</v>
      </c>
      <c r="D52" s="162" t="s">
        <v>92</v>
      </c>
      <c r="E52" s="162" t="s">
        <v>61</v>
      </c>
      <c r="F52" s="162"/>
      <c r="G52" s="162"/>
      <c r="H52" s="158">
        <f>H53</f>
        <v>389.05</v>
      </c>
      <c r="I52" s="158">
        <f t="shared" ref="I52:N52" si="16">I53</f>
        <v>29.05</v>
      </c>
      <c r="J52" s="158">
        <f t="shared" si="16"/>
        <v>30</v>
      </c>
      <c r="K52" s="158">
        <f t="shared" si="16"/>
        <v>180</v>
      </c>
      <c r="L52" s="158">
        <f t="shared" si="16"/>
        <v>50</v>
      </c>
      <c r="M52" s="158">
        <f t="shared" si="16"/>
        <v>50</v>
      </c>
      <c r="N52" s="158">
        <f t="shared" si="16"/>
        <v>50</v>
      </c>
    </row>
    <row r="53" spans="1:15" s="28" customFormat="1" ht="46.5" customHeight="1" x14ac:dyDescent="0.25">
      <c r="A53" s="222"/>
      <c r="B53" s="225"/>
      <c r="C53" s="157" t="s">
        <v>127</v>
      </c>
      <c r="D53" s="162" t="s">
        <v>92</v>
      </c>
      <c r="E53" s="162" t="s">
        <v>61</v>
      </c>
      <c r="F53" s="162" t="s">
        <v>90</v>
      </c>
      <c r="G53" s="162" t="s">
        <v>60</v>
      </c>
      <c r="H53" s="158">
        <f t="shared" si="13"/>
        <v>389.05</v>
      </c>
      <c r="I53" s="158">
        <v>29.05</v>
      </c>
      <c r="J53" s="158">
        <v>30</v>
      </c>
      <c r="K53" s="158">
        <v>180</v>
      </c>
      <c r="L53" s="158">
        <v>50</v>
      </c>
      <c r="M53" s="158">
        <v>50</v>
      </c>
      <c r="N53" s="158">
        <v>50</v>
      </c>
    </row>
    <row r="54" spans="1:15" s="28" customFormat="1" ht="33" customHeight="1" x14ac:dyDescent="0.25">
      <c r="A54" s="222">
        <v>17</v>
      </c>
      <c r="B54" s="160" t="s">
        <v>194</v>
      </c>
      <c r="C54" s="159" t="s">
        <v>128</v>
      </c>
      <c r="D54" s="159"/>
      <c r="E54" s="159"/>
      <c r="F54" s="159"/>
      <c r="G54" s="159"/>
      <c r="H54" s="159">
        <f>H55</f>
        <v>2358.2200000000003</v>
      </c>
      <c r="I54" s="159">
        <f t="shared" ref="I54:N54" si="17">I55</f>
        <v>472.5</v>
      </c>
      <c r="J54" s="159">
        <f t="shared" si="17"/>
        <v>435.3</v>
      </c>
      <c r="K54" s="159">
        <f t="shared" si="17"/>
        <v>450</v>
      </c>
      <c r="L54" s="159">
        <f t="shared" si="17"/>
        <v>300</v>
      </c>
      <c r="M54" s="159">
        <f t="shared" si="17"/>
        <v>400</v>
      </c>
      <c r="N54" s="159">
        <f t="shared" si="17"/>
        <v>300.42</v>
      </c>
    </row>
    <row r="55" spans="1:15" s="28" customFormat="1" ht="39" customHeight="1" x14ac:dyDescent="0.25">
      <c r="A55" s="222"/>
      <c r="B55" s="160"/>
      <c r="C55" s="160" t="s">
        <v>127</v>
      </c>
      <c r="D55" s="159"/>
      <c r="E55" s="159"/>
      <c r="F55" s="159"/>
      <c r="G55" s="159"/>
      <c r="H55" s="167">
        <f t="shared" si="13"/>
        <v>2358.2200000000003</v>
      </c>
      <c r="I55" s="167">
        <f>I58</f>
        <v>472.5</v>
      </c>
      <c r="J55" s="167">
        <f t="shared" ref="J55:N55" si="18">J58</f>
        <v>435.3</v>
      </c>
      <c r="K55" s="167">
        <f t="shared" si="18"/>
        <v>450</v>
      </c>
      <c r="L55" s="167">
        <f t="shared" si="18"/>
        <v>300</v>
      </c>
      <c r="M55" s="167">
        <f t="shared" si="18"/>
        <v>400</v>
      </c>
      <c r="N55" s="167">
        <f t="shared" si="18"/>
        <v>300.42</v>
      </c>
      <c r="O55" s="29"/>
    </row>
    <row r="56" spans="1:15" s="28" customFormat="1" ht="21.75" customHeight="1" x14ac:dyDescent="0.25">
      <c r="A56" s="222">
        <v>18</v>
      </c>
      <c r="B56" s="228" t="s">
        <v>193</v>
      </c>
      <c r="C56" s="158" t="s">
        <v>128</v>
      </c>
      <c r="D56" s="158"/>
      <c r="E56" s="158"/>
      <c r="F56" s="158"/>
      <c r="G56" s="158"/>
      <c r="H56" s="158">
        <f t="shared" si="13"/>
        <v>2358.2200000000003</v>
      </c>
      <c r="I56" s="158">
        <f>I57+I58</f>
        <v>472.5</v>
      </c>
      <c r="J56" s="158">
        <f t="shared" ref="J56:N56" si="19">J57+J58</f>
        <v>435.3</v>
      </c>
      <c r="K56" s="158">
        <f t="shared" si="19"/>
        <v>450</v>
      </c>
      <c r="L56" s="158">
        <f t="shared" si="19"/>
        <v>300</v>
      </c>
      <c r="M56" s="158">
        <f t="shared" si="19"/>
        <v>400</v>
      </c>
      <c r="N56" s="158">
        <f t="shared" si="19"/>
        <v>300.42</v>
      </c>
    </row>
    <row r="57" spans="1:15" s="28" customFormat="1" ht="19.5" hidden="1" customHeight="1" x14ac:dyDescent="0.25">
      <c r="A57" s="222"/>
      <c r="B57" s="228"/>
      <c r="C57" s="157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</row>
    <row r="58" spans="1:15" s="28" customFormat="1" ht="32.25" customHeight="1" x14ac:dyDescent="0.25">
      <c r="A58" s="222"/>
      <c r="B58" s="228"/>
      <c r="C58" s="157" t="s">
        <v>127</v>
      </c>
      <c r="D58" s="158"/>
      <c r="E58" s="158"/>
      <c r="F58" s="158"/>
      <c r="G58" s="158"/>
      <c r="H58" s="158">
        <f t="shared" si="13"/>
        <v>2358.2200000000003</v>
      </c>
      <c r="I58" s="158">
        <f>I61+I62+I63+I64</f>
        <v>472.5</v>
      </c>
      <c r="J58" s="158">
        <f t="shared" ref="J58:N58" si="20">J61+J62+J63+J64</f>
        <v>435.3</v>
      </c>
      <c r="K58" s="158">
        <f t="shared" si="20"/>
        <v>450</v>
      </c>
      <c r="L58" s="158">
        <f t="shared" si="20"/>
        <v>300</v>
      </c>
      <c r="M58" s="158">
        <f t="shared" si="20"/>
        <v>400</v>
      </c>
      <c r="N58" s="158">
        <f t="shared" si="20"/>
        <v>300.42</v>
      </c>
    </row>
    <row r="59" spans="1:15" s="28" customFormat="1" ht="29.25" customHeight="1" x14ac:dyDescent="0.25">
      <c r="A59" s="222">
        <v>19</v>
      </c>
      <c r="B59" s="86" t="s">
        <v>42</v>
      </c>
      <c r="C59" s="158" t="s">
        <v>128</v>
      </c>
      <c r="D59" s="158"/>
      <c r="E59" s="158"/>
      <c r="F59" s="158"/>
      <c r="G59" s="158"/>
      <c r="H59" s="158">
        <f t="shared" si="13"/>
        <v>2358.2200000000003</v>
      </c>
      <c r="I59" s="158">
        <f>I60+I61</f>
        <v>472.5</v>
      </c>
      <c r="J59" s="158">
        <f t="shared" ref="J59:N59" si="21">J60+J61</f>
        <v>435.3</v>
      </c>
      <c r="K59" s="158">
        <f t="shared" si="21"/>
        <v>450</v>
      </c>
      <c r="L59" s="158">
        <f t="shared" si="21"/>
        <v>300</v>
      </c>
      <c r="M59" s="158">
        <f t="shared" si="21"/>
        <v>400</v>
      </c>
      <c r="N59" s="158">
        <f t="shared" si="21"/>
        <v>300.42</v>
      </c>
    </row>
    <row r="60" spans="1:15" s="28" customFormat="1" ht="0.75" hidden="1" customHeight="1" x14ac:dyDescent="0.25">
      <c r="A60" s="222"/>
      <c r="B60" s="86"/>
      <c r="C60" s="157"/>
      <c r="D60" s="162"/>
      <c r="E60" s="162"/>
      <c r="F60" s="162"/>
      <c r="G60" s="162"/>
      <c r="H60" s="158"/>
      <c r="I60" s="158"/>
      <c r="J60" s="158"/>
      <c r="K60" s="158"/>
      <c r="L60" s="158"/>
      <c r="M60" s="158"/>
      <c r="N60" s="158"/>
    </row>
    <row r="61" spans="1:15" s="28" customFormat="1" ht="51" customHeight="1" x14ac:dyDescent="0.25">
      <c r="A61" s="222"/>
      <c r="B61" s="86"/>
      <c r="C61" s="157" t="s">
        <v>127</v>
      </c>
      <c r="D61" s="162" t="s">
        <v>56</v>
      </c>
      <c r="E61" s="162" t="s">
        <v>104</v>
      </c>
      <c r="F61" s="162" t="s">
        <v>105</v>
      </c>
      <c r="G61" s="162" t="s">
        <v>106</v>
      </c>
      <c r="H61" s="158">
        <f>I61+J61+K61+L61+M61+N61</f>
        <v>2358.2200000000003</v>
      </c>
      <c r="I61" s="158">
        <v>472.5</v>
      </c>
      <c r="J61" s="158">
        <v>435.3</v>
      </c>
      <c r="K61" s="158">
        <v>450</v>
      </c>
      <c r="L61" s="158">
        <v>300</v>
      </c>
      <c r="M61" s="158">
        <v>400</v>
      </c>
      <c r="N61" s="158">
        <v>300.42</v>
      </c>
    </row>
    <row r="62" spans="1:15" s="28" customFormat="1" ht="41.25" customHeight="1" x14ac:dyDescent="0.25">
      <c r="A62" s="158">
        <v>20</v>
      </c>
      <c r="B62" s="157" t="s">
        <v>43</v>
      </c>
      <c r="C62" s="157" t="s">
        <v>127</v>
      </c>
      <c r="D62" s="162" t="s">
        <v>56</v>
      </c>
      <c r="E62" s="162" t="s">
        <v>104</v>
      </c>
      <c r="F62" s="162" t="s">
        <v>105</v>
      </c>
      <c r="G62" s="162" t="s">
        <v>106</v>
      </c>
      <c r="H62" s="158"/>
      <c r="I62" s="158"/>
      <c r="J62" s="158"/>
      <c r="K62" s="158"/>
      <c r="L62" s="158"/>
      <c r="M62" s="158"/>
      <c r="N62" s="158"/>
    </row>
    <row r="63" spans="1:15" s="28" customFormat="1" ht="43.5" customHeight="1" x14ac:dyDescent="0.25">
      <c r="A63" s="158">
        <v>21</v>
      </c>
      <c r="B63" s="229" t="s">
        <v>44</v>
      </c>
      <c r="C63" s="157" t="s">
        <v>127</v>
      </c>
      <c r="D63" s="162" t="s">
        <v>56</v>
      </c>
      <c r="E63" s="162" t="s">
        <v>104</v>
      </c>
      <c r="F63" s="162" t="s">
        <v>105</v>
      </c>
      <c r="G63" s="162" t="s">
        <v>106</v>
      </c>
      <c r="H63" s="158"/>
      <c r="I63" s="158"/>
      <c r="J63" s="158"/>
      <c r="K63" s="158"/>
      <c r="L63" s="158"/>
      <c r="M63" s="158"/>
      <c r="N63" s="158"/>
    </row>
    <row r="64" spans="1:15" s="28" customFormat="1" ht="42.75" customHeight="1" x14ac:dyDescent="0.25">
      <c r="A64" s="158">
        <v>22</v>
      </c>
      <c r="B64" s="157" t="s">
        <v>69</v>
      </c>
      <c r="C64" s="157" t="s">
        <v>127</v>
      </c>
      <c r="D64" s="162" t="s">
        <v>56</v>
      </c>
      <c r="E64" s="162" t="s">
        <v>104</v>
      </c>
      <c r="F64" s="162" t="s">
        <v>108</v>
      </c>
      <c r="G64" s="162" t="s">
        <v>60</v>
      </c>
      <c r="H64" s="158">
        <f t="shared" ref="H64" si="22">I64+J64+K64+L64+M64+N64</f>
        <v>0</v>
      </c>
      <c r="I64" s="158"/>
      <c r="J64" s="158"/>
      <c r="K64" s="158"/>
      <c r="L64" s="158"/>
      <c r="M64" s="158"/>
      <c r="N64" s="158"/>
    </row>
    <row r="65" spans="1:15" s="28" customFormat="1" ht="82.5" customHeight="1" x14ac:dyDescent="0.25">
      <c r="A65" s="158">
        <v>23</v>
      </c>
      <c r="B65" s="230" t="s">
        <v>195</v>
      </c>
      <c r="C65" s="157" t="s">
        <v>127</v>
      </c>
      <c r="D65" s="168" t="s">
        <v>56</v>
      </c>
      <c r="E65" s="168" t="s">
        <v>98</v>
      </c>
      <c r="F65" s="169"/>
      <c r="G65" s="168"/>
      <c r="H65" s="159">
        <f>I65+J65+K65+L65+M65+N65</f>
        <v>72712.200000000012</v>
      </c>
      <c r="I65" s="159">
        <f>I66+I68</f>
        <v>11725.599999999999</v>
      </c>
      <c r="J65" s="159">
        <f t="shared" ref="J65:N65" si="23">J66+J68</f>
        <v>12113.2</v>
      </c>
      <c r="K65" s="159">
        <f t="shared" si="23"/>
        <v>13831</v>
      </c>
      <c r="L65" s="159">
        <f t="shared" si="23"/>
        <v>11680.8</v>
      </c>
      <c r="M65" s="159">
        <f t="shared" si="23"/>
        <v>11680.8</v>
      </c>
      <c r="N65" s="159">
        <f t="shared" si="23"/>
        <v>11680.8</v>
      </c>
      <c r="O65" s="30"/>
    </row>
    <row r="66" spans="1:15" s="28" customFormat="1" ht="51" customHeight="1" x14ac:dyDescent="0.25">
      <c r="A66" s="157">
        <v>24</v>
      </c>
      <c r="B66" s="231" t="s">
        <v>196</v>
      </c>
      <c r="C66" s="157" t="s">
        <v>127</v>
      </c>
      <c r="D66" s="162" t="s">
        <v>56</v>
      </c>
      <c r="E66" s="162" t="s">
        <v>98</v>
      </c>
      <c r="F66" s="162" t="s">
        <v>116</v>
      </c>
      <c r="G66" s="164" t="s">
        <v>117</v>
      </c>
      <c r="H66" s="161">
        <f t="shared" ref="H66:H68" si="24">I66+J66+K66+L66+M66+N66</f>
        <v>22897</v>
      </c>
      <c r="I66" s="161">
        <f>I67</f>
        <v>3704.2</v>
      </c>
      <c r="J66" s="161">
        <f t="shared" ref="J66:N66" si="25">J67</f>
        <v>3832.8</v>
      </c>
      <c r="K66" s="161">
        <f t="shared" si="25"/>
        <v>3960</v>
      </c>
      <c r="L66" s="161">
        <f t="shared" si="25"/>
        <v>3800</v>
      </c>
      <c r="M66" s="161">
        <f t="shared" si="25"/>
        <v>3800</v>
      </c>
      <c r="N66" s="161">
        <f t="shared" si="25"/>
        <v>3800</v>
      </c>
    </row>
    <row r="67" spans="1:15" s="28" customFormat="1" ht="45.75" customHeight="1" x14ac:dyDescent="0.25">
      <c r="A67" s="157">
        <v>25</v>
      </c>
      <c r="B67" s="231" t="s">
        <v>76</v>
      </c>
      <c r="C67" s="157" t="s">
        <v>127</v>
      </c>
      <c r="D67" s="162" t="s">
        <v>56</v>
      </c>
      <c r="E67" s="162" t="s">
        <v>98</v>
      </c>
      <c r="F67" s="162" t="s">
        <v>116</v>
      </c>
      <c r="G67" s="164" t="s">
        <v>117</v>
      </c>
      <c r="H67" s="158">
        <f t="shared" si="24"/>
        <v>22897</v>
      </c>
      <c r="I67" s="158">
        <v>3704.2</v>
      </c>
      <c r="J67" s="158">
        <v>3832.8</v>
      </c>
      <c r="K67" s="158">
        <v>3960</v>
      </c>
      <c r="L67" s="158">
        <v>3800</v>
      </c>
      <c r="M67" s="158">
        <v>3800</v>
      </c>
      <c r="N67" s="158">
        <v>3800</v>
      </c>
    </row>
    <row r="68" spans="1:15" s="28" customFormat="1" ht="47.25" customHeight="1" x14ac:dyDescent="0.25">
      <c r="A68" s="157">
        <v>26</v>
      </c>
      <c r="B68" s="231" t="s">
        <v>77</v>
      </c>
      <c r="C68" s="157" t="s">
        <v>127</v>
      </c>
      <c r="D68" s="162" t="s">
        <v>56</v>
      </c>
      <c r="E68" s="162" t="s">
        <v>98</v>
      </c>
      <c r="F68" s="162"/>
      <c r="G68" s="164" t="s">
        <v>125</v>
      </c>
      <c r="H68" s="161">
        <f t="shared" si="24"/>
        <v>49815.200000000004</v>
      </c>
      <c r="I68" s="161">
        <f>I69+I70+I71+I72</f>
        <v>8021.4</v>
      </c>
      <c r="J68" s="161">
        <f>J69+J70+J71+J72</f>
        <v>8280.4</v>
      </c>
      <c r="K68" s="161">
        <f t="shared" ref="K68:N68" si="26">K69+K70+K71+K72</f>
        <v>9871</v>
      </c>
      <c r="L68" s="161">
        <f t="shared" si="26"/>
        <v>7880.8</v>
      </c>
      <c r="M68" s="161">
        <f t="shared" si="26"/>
        <v>7880.8</v>
      </c>
      <c r="N68" s="161">
        <f t="shared" si="26"/>
        <v>7880.8</v>
      </c>
    </row>
    <row r="69" spans="1:15" s="28" customFormat="1" ht="36.75" customHeight="1" x14ac:dyDescent="0.25">
      <c r="A69" s="232">
        <v>27</v>
      </c>
      <c r="B69" s="233" t="s">
        <v>130</v>
      </c>
      <c r="C69" s="157" t="s">
        <v>127</v>
      </c>
      <c r="D69" s="162" t="s">
        <v>56</v>
      </c>
      <c r="E69" s="162" t="s">
        <v>98</v>
      </c>
      <c r="F69" s="162" t="s">
        <v>118</v>
      </c>
      <c r="G69" s="164" t="s">
        <v>119</v>
      </c>
      <c r="H69" s="158">
        <f t="shared" ref="H69:H72" si="27">I69+J69+K69+L69+M69+N69</f>
        <v>8895</v>
      </c>
      <c r="I69" s="158">
        <v>1229.8</v>
      </c>
      <c r="J69" s="158">
        <v>1524.7</v>
      </c>
      <c r="K69" s="158">
        <v>2383</v>
      </c>
      <c r="L69" s="158">
        <v>1252.5</v>
      </c>
      <c r="M69" s="158">
        <v>1252.5</v>
      </c>
      <c r="N69" s="158">
        <v>1252.5</v>
      </c>
    </row>
    <row r="70" spans="1:15" s="28" customFormat="1" ht="33.75" customHeight="1" x14ac:dyDescent="0.25">
      <c r="A70" s="232"/>
      <c r="B70" s="233"/>
      <c r="C70" s="157" t="s">
        <v>127</v>
      </c>
      <c r="D70" s="162" t="s">
        <v>56</v>
      </c>
      <c r="E70" s="162" t="s">
        <v>98</v>
      </c>
      <c r="F70" s="162" t="s">
        <v>120</v>
      </c>
      <c r="G70" s="164" t="s">
        <v>121</v>
      </c>
      <c r="H70" s="158">
        <f t="shared" si="27"/>
        <v>37997.9</v>
      </c>
      <c r="I70" s="158">
        <v>5921.3</v>
      </c>
      <c r="J70" s="158">
        <v>6113.7</v>
      </c>
      <c r="K70" s="158">
        <v>6888</v>
      </c>
      <c r="L70" s="158">
        <v>6358.3</v>
      </c>
      <c r="M70" s="158">
        <v>6358.3</v>
      </c>
      <c r="N70" s="158">
        <v>6358.3</v>
      </c>
    </row>
    <row r="71" spans="1:15" s="28" customFormat="1" ht="29.25" customHeight="1" x14ac:dyDescent="0.25">
      <c r="A71" s="232"/>
      <c r="B71" s="233"/>
      <c r="C71" s="157" t="s">
        <v>127</v>
      </c>
      <c r="D71" s="162" t="s">
        <v>56</v>
      </c>
      <c r="E71" s="162" t="s">
        <v>98</v>
      </c>
      <c r="F71" s="162" t="s">
        <v>122</v>
      </c>
      <c r="G71" s="164" t="s">
        <v>123</v>
      </c>
      <c r="H71" s="158">
        <f t="shared" si="27"/>
        <v>1049.5999999999999</v>
      </c>
      <c r="I71" s="158">
        <v>672.4</v>
      </c>
      <c r="J71" s="158">
        <v>377.2</v>
      </c>
      <c r="K71" s="158"/>
      <c r="L71" s="158"/>
      <c r="M71" s="158"/>
      <c r="N71" s="158"/>
    </row>
    <row r="72" spans="1:15" s="28" customFormat="1" ht="42.75" x14ac:dyDescent="0.25">
      <c r="A72" s="157">
        <v>28</v>
      </c>
      <c r="B72" s="234" t="s">
        <v>208</v>
      </c>
      <c r="C72" s="157" t="s">
        <v>127</v>
      </c>
      <c r="D72" s="162" t="s">
        <v>56</v>
      </c>
      <c r="E72" s="162" t="s">
        <v>98</v>
      </c>
      <c r="F72" s="162" t="s">
        <v>101</v>
      </c>
      <c r="G72" s="164" t="s">
        <v>131</v>
      </c>
      <c r="H72" s="158">
        <f t="shared" si="27"/>
        <v>1872.7</v>
      </c>
      <c r="I72" s="158">
        <v>197.9</v>
      </c>
      <c r="J72" s="158">
        <v>264.8</v>
      </c>
      <c r="K72" s="158">
        <v>600</v>
      </c>
      <c r="L72" s="158">
        <v>270</v>
      </c>
      <c r="M72" s="158">
        <v>270</v>
      </c>
      <c r="N72" s="158">
        <v>270</v>
      </c>
    </row>
  </sheetData>
  <mergeCells count="43">
    <mergeCell ref="A54:A55"/>
    <mergeCell ref="A56:A58"/>
    <mergeCell ref="A59:A61"/>
    <mergeCell ref="A69:A71"/>
    <mergeCell ref="A38:A39"/>
    <mergeCell ref="A32:A37"/>
    <mergeCell ref="A40:A43"/>
    <mergeCell ref="A44:A45"/>
    <mergeCell ref="A50:A51"/>
    <mergeCell ref="A52:A53"/>
    <mergeCell ref="A10:A13"/>
    <mergeCell ref="A14:A17"/>
    <mergeCell ref="A18:A21"/>
    <mergeCell ref="A23:A26"/>
    <mergeCell ref="A27:A30"/>
    <mergeCell ref="L1:N1"/>
    <mergeCell ref="K2:N2"/>
    <mergeCell ref="B69:B71"/>
    <mergeCell ref="B40:B43"/>
    <mergeCell ref="B52:B53"/>
    <mergeCell ref="B56:B58"/>
    <mergeCell ref="B59:B61"/>
    <mergeCell ref="B44:B45"/>
    <mergeCell ref="B27:B30"/>
    <mergeCell ref="B32:B37"/>
    <mergeCell ref="B38:B39"/>
    <mergeCell ref="B10:B13"/>
    <mergeCell ref="B14:B17"/>
    <mergeCell ref="B18:B21"/>
    <mergeCell ref="B23:B26"/>
    <mergeCell ref="A4:N4"/>
    <mergeCell ref="A6:A8"/>
    <mergeCell ref="B6:B8"/>
    <mergeCell ref="C6:C8"/>
    <mergeCell ref="D6:G7"/>
    <mergeCell ref="H6:H8"/>
    <mergeCell ref="I6:N6"/>
    <mergeCell ref="I7:I8"/>
    <mergeCell ref="J7:J8"/>
    <mergeCell ref="K7:K8"/>
    <mergeCell ref="L7:L8"/>
    <mergeCell ref="M7:M8"/>
    <mergeCell ref="N7:N8"/>
  </mergeCells>
  <pageMargins left="0.4" right="0.11" top="0.3" bottom="0.3" header="0.16" footer="0.17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32.5703125" customWidth="1"/>
    <col min="3" max="3" width="45.140625" customWidth="1"/>
    <col min="4" max="4" width="28.140625" customWidth="1"/>
    <col min="5" max="5" width="17.28515625" customWidth="1"/>
  </cols>
  <sheetData>
    <row r="1" spans="1:5" x14ac:dyDescent="0.25">
      <c r="D1" t="s">
        <v>12</v>
      </c>
    </row>
    <row r="2" spans="1:5" ht="16.5" customHeight="1" x14ac:dyDescent="0.25">
      <c r="D2" t="s">
        <v>4</v>
      </c>
    </row>
    <row r="3" spans="1:5" ht="20.25" customHeight="1" x14ac:dyDescent="0.25">
      <c r="D3" t="s">
        <v>5</v>
      </c>
    </row>
    <row r="5" spans="1:5" x14ac:dyDescent="0.25">
      <c r="A5" s="3" t="s">
        <v>6</v>
      </c>
    </row>
    <row r="7" spans="1:5" s="2" customFormat="1" ht="93" customHeight="1" x14ac:dyDescent="0.25">
      <c r="A7" s="7" t="s">
        <v>7</v>
      </c>
      <c r="B7" s="7" t="s">
        <v>8</v>
      </c>
      <c r="C7" s="7" t="s">
        <v>9</v>
      </c>
      <c r="D7" s="7" t="s">
        <v>10</v>
      </c>
      <c r="E7" s="7" t="s">
        <v>11</v>
      </c>
    </row>
    <row r="8" spans="1:5" s="1" customForma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</row>
    <row r="9" spans="1:5" s="1" customFormat="1" ht="15" customHeight="1" x14ac:dyDescent="0.25">
      <c r="A9" s="92" t="s">
        <v>30</v>
      </c>
      <c r="B9" s="92"/>
      <c r="C9" s="92"/>
      <c r="D9" s="92"/>
      <c r="E9" s="92"/>
    </row>
    <row r="10" spans="1:5" s="1" customFormat="1" ht="55.5" customHeight="1" x14ac:dyDescent="0.25">
      <c r="A10" s="7">
        <v>1</v>
      </c>
      <c r="B10" s="7" t="s">
        <v>141</v>
      </c>
      <c r="C10" s="7" t="s">
        <v>142</v>
      </c>
      <c r="D10" s="7" t="s">
        <v>143</v>
      </c>
      <c r="E10" s="7" t="s">
        <v>147</v>
      </c>
    </row>
    <row r="11" spans="1:5" s="1" customFormat="1" ht="99.75" customHeight="1" x14ac:dyDescent="0.25">
      <c r="A11" s="7">
        <v>2</v>
      </c>
      <c r="B11" s="7" t="s">
        <v>144</v>
      </c>
      <c r="C11" s="7" t="s">
        <v>176</v>
      </c>
      <c r="D11" s="7" t="s">
        <v>145</v>
      </c>
      <c r="E11" s="7" t="s">
        <v>146</v>
      </c>
    </row>
    <row r="12" spans="1:5" s="1" customFormat="1" ht="54" customHeight="1" x14ac:dyDescent="0.25">
      <c r="A12" s="7">
        <v>3</v>
      </c>
      <c r="B12" s="7" t="s">
        <v>141</v>
      </c>
      <c r="C12" s="7" t="s">
        <v>148</v>
      </c>
      <c r="D12" s="7" t="s">
        <v>143</v>
      </c>
      <c r="E12" s="7" t="s">
        <v>149</v>
      </c>
    </row>
    <row r="13" spans="1:5" s="1" customFormat="1" ht="75" x14ac:dyDescent="0.25">
      <c r="A13" s="7">
        <v>4</v>
      </c>
      <c r="B13" s="7" t="s">
        <v>141</v>
      </c>
      <c r="C13" s="7" t="s">
        <v>150</v>
      </c>
      <c r="D13" s="7" t="s">
        <v>143</v>
      </c>
      <c r="E13" s="7" t="s">
        <v>151</v>
      </c>
    </row>
    <row r="14" spans="1:5" s="1" customFormat="1" ht="75" x14ac:dyDescent="0.25">
      <c r="A14" s="7">
        <v>5</v>
      </c>
      <c r="B14" s="7" t="s">
        <v>141</v>
      </c>
      <c r="C14" s="7" t="s">
        <v>152</v>
      </c>
      <c r="D14" s="7" t="s">
        <v>143</v>
      </c>
      <c r="E14" s="7" t="s">
        <v>153</v>
      </c>
    </row>
    <row r="15" spans="1:5" s="1" customFormat="1" ht="45" x14ac:dyDescent="0.25">
      <c r="A15" s="7">
        <v>6</v>
      </c>
      <c r="B15" s="7" t="s">
        <v>141</v>
      </c>
      <c r="C15" s="7" t="s">
        <v>154</v>
      </c>
      <c r="D15" s="7" t="s">
        <v>143</v>
      </c>
      <c r="E15" s="7" t="s">
        <v>149</v>
      </c>
    </row>
    <row r="16" spans="1:5" s="1" customFormat="1" ht="33" customHeight="1" x14ac:dyDescent="0.25">
      <c r="A16" s="2"/>
      <c r="B16" s="89" t="s">
        <v>155</v>
      </c>
      <c r="C16" s="90"/>
      <c r="D16" s="90"/>
      <c r="E16" s="90"/>
    </row>
    <row r="17" spans="1:5" s="1" customFormat="1" ht="30" x14ac:dyDescent="0.25">
      <c r="A17" s="7">
        <v>7</v>
      </c>
      <c r="B17" s="7" t="s">
        <v>144</v>
      </c>
      <c r="C17" s="7" t="s">
        <v>156</v>
      </c>
      <c r="D17" s="7" t="s">
        <v>145</v>
      </c>
      <c r="E17" s="7" t="s">
        <v>149</v>
      </c>
    </row>
    <row r="18" spans="1:5" s="1" customFormat="1" ht="88.5" customHeight="1" x14ac:dyDescent="0.25">
      <c r="A18" s="7"/>
      <c r="B18" s="91" t="s">
        <v>157</v>
      </c>
      <c r="C18" s="91"/>
      <c r="D18" s="91"/>
      <c r="E18" s="91"/>
    </row>
    <row r="19" spans="1:5" s="1" customFormat="1" ht="45" x14ac:dyDescent="0.25">
      <c r="A19" s="7">
        <v>8</v>
      </c>
      <c r="B19" s="7" t="s">
        <v>141</v>
      </c>
      <c r="C19" s="7" t="s">
        <v>161</v>
      </c>
      <c r="D19" s="7" t="s">
        <v>143</v>
      </c>
      <c r="E19" s="11" t="s">
        <v>162</v>
      </c>
    </row>
    <row r="20" spans="1:5" s="1" customFormat="1" ht="45" x14ac:dyDescent="0.25">
      <c r="A20" s="7">
        <v>9</v>
      </c>
      <c r="B20" s="7" t="s">
        <v>141</v>
      </c>
      <c r="C20" s="7" t="s">
        <v>158</v>
      </c>
      <c r="D20" s="7" t="s">
        <v>143</v>
      </c>
      <c r="E20" s="7" t="s">
        <v>149</v>
      </c>
    </row>
    <row r="21" spans="1:5" s="1" customFormat="1" ht="45" x14ac:dyDescent="0.25">
      <c r="A21" s="7">
        <v>10</v>
      </c>
      <c r="B21" s="7" t="s">
        <v>141</v>
      </c>
      <c r="C21" s="7" t="s">
        <v>159</v>
      </c>
      <c r="D21" s="7" t="s">
        <v>143</v>
      </c>
      <c r="E21" s="7" t="s">
        <v>149</v>
      </c>
    </row>
    <row r="22" spans="1:5" s="1" customFormat="1" ht="60" x14ac:dyDescent="0.25">
      <c r="A22" s="7">
        <v>11</v>
      </c>
      <c r="B22" s="7" t="s">
        <v>141</v>
      </c>
      <c r="C22" s="7" t="s">
        <v>165</v>
      </c>
      <c r="D22" s="7" t="s">
        <v>143</v>
      </c>
      <c r="E22" s="7" t="s">
        <v>160</v>
      </c>
    </row>
    <row r="23" spans="1:5" s="1" customFormat="1" x14ac:dyDescent="0.25"/>
    <row r="24" spans="1:5" s="1" customFormat="1" x14ac:dyDescent="0.25"/>
    <row r="25" spans="1:5" s="1" customFormat="1" x14ac:dyDescent="0.25"/>
    <row r="26" spans="1:5" s="1" customFormat="1" x14ac:dyDescent="0.25"/>
    <row r="27" spans="1:5" s="1" customFormat="1" x14ac:dyDescent="0.25"/>
    <row r="28" spans="1:5" s="1" customFormat="1" x14ac:dyDescent="0.25"/>
    <row r="29" spans="1:5" s="1" customFormat="1" x14ac:dyDescent="0.25">
      <c r="C29" s="10"/>
    </row>
    <row r="30" spans="1:5" s="1" customFormat="1" x14ac:dyDescent="0.25">
      <c r="C30" s="10"/>
    </row>
    <row r="31" spans="1:5" s="1" customFormat="1" x14ac:dyDescent="0.25"/>
    <row r="32" spans="1:5" s="1" customFormat="1" x14ac:dyDescent="0.25"/>
    <row r="33" s="1" customFormat="1" x14ac:dyDescent="0.25"/>
  </sheetData>
  <mergeCells count="3">
    <mergeCell ref="B16:E16"/>
    <mergeCell ref="B18:E18"/>
    <mergeCell ref="A9:E9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topLeftCell="A67" zoomScale="70" zoomScaleNormal="70" workbookViewId="0">
      <selection activeCell="J88" sqref="J88"/>
    </sheetView>
  </sheetViews>
  <sheetFormatPr defaultRowHeight="15" x14ac:dyDescent="0.25"/>
  <cols>
    <col min="1" max="1" width="7.28515625" style="6" customWidth="1"/>
    <col min="2" max="2" width="73" customWidth="1"/>
    <col min="3" max="3" width="17" customWidth="1"/>
    <col min="5" max="5" width="5.7109375" customWidth="1"/>
    <col min="6" max="6" width="11.7109375" customWidth="1"/>
    <col min="7" max="7" width="10.7109375" customWidth="1"/>
    <col min="8" max="8" width="11.28515625" customWidth="1"/>
    <col min="9" max="9" width="11" customWidth="1"/>
    <col min="10" max="10" width="15" customWidth="1"/>
    <col min="11" max="11" width="12" customWidth="1"/>
    <col min="12" max="12" width="11.28515625" customWidth="1"/>
  </cols>
  <sheetData>
    <row r="1" spans="1:14" x14ac:dyDescent="0.25">
      <c r="B1" s="12"/>
      <c r="C1" s="12"/>
      <c r="D1" s="12"/>
      <c r="E1" s="12"/>
      <c r="F1" s="12"/>
      <c r="G1" s="12"/>
      <c r="H1" s="12"/>
      <c r="I1" s="12"/>
      <c r="J1" s="12" t="s">
        <v>13</v>
      </c>
      <c r="K1" s="12"/>
      <c r="L1" s="12"/>
      <c r="M1" s="12"/>
      <c r="N1" s="12"/>
    </row>
    <row r="2" spans="1:14" x14ac:dyDescent="0.25">
      <c r="B2" s="12"/>
      <c r="C2" s="12"/>
      <c r="D2" s="12"/>
      <c r="E2" s="12"/>
      <c r="F2" s="12"/>
      <c r="G2" s="12"/>
      <c r="H2" s="12"/>
      <c r="I2" s="12"/>
      <c r="J2" s="12" t="s">
        <v>4</v>
      </c>
      <c r="K2" s="12"/>
      <c r="L2" s="12"/>
      <c r="M2" s="12"/>
      <c r="N2" s="12"/>
    </row>
    <row r="3" spans="1:14" x14ac:dyDescent="0.25">
      <c r="B3" s="12"/>
      <c r="C3" s="12"/>
      <c r="D3" s="12"/>
      <c r="E3" s="12"/>
      <c r="F3" s="12"/>
      <c r="G3" s="12"/>
      <c r="H3" s="12"/>
      <c r="I3" s="12"/>
      <c r="J3" s="12" t="s">
        <v>5</v>
      </c>
      <c r="K3" s="12"/>
      <c r="L3" s="12"/>
      <c r="M3" s="12"/>
      <c r="N3" s="12"/>
    </row>
    <row r="4" spans="1:14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58.5" customHeight="1" x14ac:dyDescent="0.25">
      <c r="B5" s="12"/>
      <c r="C5" s="93" t="s">
        <v>198</v>
      </c>
      <c r="D5" s="93"/>
      <c r="E5" s="93"/>
      <c r="F5" s="93"/>
      <c r="G5" s="93"/>
      <c r="H5" s="93"/>
      <c r="I5" s="93"/>
      <c r="J5" s="12"/>
      <c r="K5" s="12"/>
      <c r="L5" s="12"/>
      <c r="M5" s="12"/>
      <c r="N5" s="12"/>
    </row>
    <row r="6" spans="1:14" x14ac:dyDescent="0.25">
      <c r="A6" s="170" t="s">
        <v>0</v>
      </c>
      <c r="B6" s="95" t="s">
        <v>15</v>
      </c>
      <c r="C6" s="95" t="s">
        <v>16</v>
      </c>
      <c r="D6" s="94" t="s">
        <v>48</v>
      </c>
      <c r="E6" s="94"/>
      <c r="F6" s="94"/>
      <c r="G6" s="94"/>
      <c r="H6" s="94" t="s">
        <v>17</v>
      </c>
      <c r="I6" s="96" t="s">
        <v>140</v>
      </c>
      <c r="J6" s="96"/>
      <c r="K6" s="96"/>
      <c r="L6" s="96"/>
      <c r="M6" s="96"/>
      <c r="N6" s="96"/>
    </row>
    <row r="7" spans="1:14" ht="15" customHeight="1" x14ac:dyDescent="0.25">
      <c r="A7" s="170"/>
      <c r="B7" s="95"/>
      <c r="C7" s="95"/>
      <c r="D7" s="94"/>
      <c r="E7" s="94"/>
      <c r="F7" s="94"/>
      <c r="G7" s="94"/>
      <c r="H7" s="94"/>
      <c r="I7" s="95">
        <v>2015</v>
      </c>
      <c r="J7" s="95">
        <v>2016</v>
      </c>
      <c r="K7" s="95">
        <v>2017</v>
      </c>
      <c r="L7" s="95">
        <v>2018</v>
      </c>
      <c r="M7" s="95">
        <v>2019</v>
      </c>
      <c r="N7" s="95">
        <v>2020</v>
      </c>
    </row>
    <row r="8" spans="1:14" s="1" customFormat="1" ht="49.5" customHeight="1" x14ac:dyDescent="0.25">
      <c r="A8" s="170"/>
      <c r="B8" s="95"/>
      <c r="C8" s="95"/>
      <c r="D8" s="56" t="s">
        <v>50</v>
      </c>
      <c r="E8" s="56" t="s">
        <v>51</v>
      </c>
      <c r="F8" s="13" t="s">
        <v>52</v>
      </c>
      <c r="G8" s="56" t="s">
        <v>53</v>
      </c>
      <c r="H8" s="94"/>
      <c r="I8" s="95"/>
      <c r="J8" s="95"/>
      <c r="K8" s="95"/>
      <c r="L8" s="95"/>
      <c r="M8" s="95"/>
      <c r="N8" s="95"/>
    </row>
    <row r="9" spans="1:14" x14ac:dyDescent="0.25">
      <c r="A9" s="171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</row>
    <row r="10" spans="1:14" ht="28.5" customHeight="1" x14ac:dyDescent="0.25">
      <c r="A10" s="172">
        <v>1</v>
      </c>
      <c r="B10" s="173" t="s">
        <v>78</v>
      </c>
      <c r="C10" s="22" t="s">
        <v>128</v>
      </c>
      <c r="D10" s="22"/>
      <c r="E10" s="22"/>
      <c r="F10" s="22"/>
      <c r="G10" s="22"/>
      <c r="H10" s="22">
        <f t="shared" ref="H10:H18" si="0">I10+J10+K10+L10+M10+N10</f>
        <v>2130160.2699999996</v>
      </c>
      <c r="I10" s="22">
        <f>I14+I63+I88</f>
        <v>302867.74</v>
      </c>
      <c r="J10" s="22">
        <f t="shared" ref="J10:N10" si="1">J14+J63+J88</f>
        <v>316572.91000000003</v>
      </c>
      <c r="K10" s="22">
        <f t="shared" si="1"/>
        <v>416045.99999999994</v>
      </c>
      <c r="L10" s="22">
        <f t="shared" si="1"/>
        <v>365724.39999999997</v>
      </c>
      <c r="M10" s="22">
        <f t="shared" si="1"/>
        <v>363424.39999999997</v>
      </c>
      <c r="N10" s="22">
        <f t="shared" si="1"/>
        <v>365524.82</v>
      </c>
    </row>
    <row r="11" spans="1:14" ht="26.25" customHeight="1" x14ac:dyDescent="0.25">
      <c r="A11" s="172"/>
      <c r="B11" s="173"/>
      <c r="C11" s="23" t="s">
        <v>126</v>
      </c>
      <c r="D11" s="22"/>
      <c r="E11" s="22"/>
      <c r="F11" s="22"/>
      <c r="G11" s="22"/>
      <c r="H11" s="22">
        <f t="shared" si="0"/>
        <v>15001.6</v>
      </c>
      <c r="I11" s="22">
        <f>I15+I64</f>
        <v>8233.6</v>
      </c>
      <c r="J11" s="22">
        <f t="shared" ref="J11:N11" si="2">J15+J64</f>
        <v>4848</v>
      </c>
      <c r="K11" s="22">
        <f t="shared" si="2"/>
        <v>420</v>
      </c>
      <c r="L11" s="22">
        <f t="shared" si="2"/>
        <v>500</v>
      </c>
      <c r="M11" s="22">
        <f t="shared" si="2"/>
        <v>500</v>
      </c>
      <c r="N11" s="22">
        <f t="shared" si="2"/>
        <v>500</v>
      </c>
    </row>
    <row r="12" spans="1:14" ht="26.25" customHeight="1" x14ac:dyDescent="0.25">
      <c r="A12" s="172"/>
      <c r="B12" s="173"/>
      <c r="C12" s="23" t="s">
        <v>79</v>
      </c>
      <c r="D12" s="22"/>
      <c r="E12" s="22"/>
      <c r="F12" s="22"/>
      <c r="G12" s="22"/>
      <c r="H12" s="22">
        <f t="shared" si="0"/>
        <v>1077335.1300000001</v>
      </c>
      <c r="I12" s="22">
        <f>I16+I65</f>
        <v>170299.88999999998</v>
      </c>
      <c r="J12" s="22">
        <f t="shared" ref="J12:N12" si="3">J16+J65</f>
        <v>173784.54</v>
      </c>
      <c r="K12" s="22">
        <f t="shared" si="3"/>
        <v>177982.8</v>
      </c>
      <c r="L12" s="22">
        <f t="shared" si="3"/>
        <v>181589.3</v>
      </c>
      <c r="M12" s="22">
        <f t="shared" si="3"/>
        <v>186089.3</v>
      </c>
      <c r="N12" s="22">
        <f t="shared" si="3"/>
        <v>187589.3</v>
      </c>
    </row>
    <row r="13" spans="1:14" ht="26.25" customHeight="1" x14ac:dyDescent="0.25">
      <c r="A13" s="172"/>
      <c r="B13" s="173"/>
      <c r="C13" s="23" t="s">
        <v>127</v>
      </c>
      <c r="D13" s="22"/>
      <c r="E13" s="22"/>
      <c r="F13" s="22"/>
      <c r="G13" s="22"/>
      <c r="H13" s="22">
        <f>I13+J13+K13+L13+M13+N13</f>
        <v>1037823.54</v>
      </c>
      <c r="I13" s="22">
        <f>I17+I66+I88</f>
        <v>124334.25000000003</v>
      </c>
      <c r="J13" s="22">
        <f t="shared" ref="J13:N13" si="4">J17+J66+J88</f>
        <v>137940.37000000002</v>
      </c>
      <c r="K13" s="22">
        <f t="shared" si="4"/>
        <v>237643.19999999998</v>
      </c>
      <c r="L13" s="22">
        <f t="shared" si="4"/>
        <v>183635.09999999998</v>
      </c>
      <c r="M13" s="22">
        <f t="shared" si="4"/>
        <v>176835.09999999998</v>
      </c>
      <c r="N13" s="22">
        <f t="shared" si="4"/>
        <v>177435.51999999999</v>
      </c>
    </row>
    <row r="14" spans="1:14" ht="26.25" customHeight="1" x14ac:dyDescent="0.25">
      <c r="A14" s="172">
        <v>2</v>
      </c>
      <c r="B14" s="173" t="s">
        <v>30</v>
      </c>
      <c r="C14" s="22" t="s">
        <v>128</v>
      </c>
      <c r="D14" s="22"/>
      <c r="E14" s="22"/>
      <c r="F14" s="22"/>
      <c r="G14" s="22"/>
      <c r="H14" s="22">
        <f t="shared" si="0"/>
        <v>1935393.82</v>
      </c>
      <c r="I14" s="22">
        <f>I18+I29+I52+I55</f>
        <v>268502.85000000003</v>
      </c>
      <c r="J14" s="22">
        <f t="shared" ref="J14:N14" si="5">J18+J29+J52+J55</f>
        <v>283345.87</v>
      </c>
      <c r="K14" s="22">
        <f t="shared" si="5"/>
        <v>382182.19999999995</v>
      </c>
      <c r="L14" s="22">
        <f t="shared" si="5"/>
        <v>334654.3</v>
      </c>
      <c r="M14" s="22">
        <f t="shared" si="5"/>
        <v>332254.3</v>
      </c>
      <c r="N14" s="22">
        <f t="shared" si="5"/>
        <v>334454.3</v>
      </c>
    </row>
    <row r="15" spans="1:14" ht="37.5" customHeight="1" x14ac:dyDescent="0.25">
      <c r="A15" s="172"/>
      <c r="B15" s="173"/>
      <c r="C15" s="23" t="s">
        <v>126</v>
      </c>
      <c r="D15" s="22"/>
      <c r="E15" s="22"/>
      <c r="F15" s="22"/>
      <c r="G15" s="22"/>
      <c r="H15" s="22">
        <f t="shared" si="0"/>
        <v>3746</v>
      </c>
      <c r="I15" s="22">
        <f>I19+I30+I56</f>
        <v>1602</v>
      </c>
      <c r="J15" s="22">
        <f t="shared" ref="J15:N15" si="6">J19+J30+J56</f>
        <v>224</v>
      </c>
      <c r="K15" s="22">
        <f t="shared" si="6"/>
        <v>420</v>
      </c>
      <c r="L15" s="22">
        <f t="shared" si="6"/>
        <v>500</v>
      </c>
      <c r="M15" s="22">
        <f t="shared" si="6"/>
        <v>500</v>
      </c>
      <c r="N15" s="22">
        <f t="shared" si="6"/>
        <v>500</v>
      </c>
    </row>
    <row r="16" spans="1:14" ht="30.75" customHeight="1" x14ac:dyDescent="0.25">
      <c r="A16" s="172"/>
      <c r="B16" s="173"/>
      <c r="C16" s="23" t="s">
        <v>79</v>
      </c>
      <c r="D16" s="22"/>
      <c r="E16" s="22"/>
      <c r="F16" s="22"/>
      <c r="G16" s="22"/>
      <c r="H16" s="22">
        <f t="shared" si="0"/>
        <v>968894.7</v>
      </c>
      <c r="I16" s="22">
        <f>I20+I31+I57</f>
        <v>154764.69999999998</v>
      </c>
      <c r="J16" s="22">
        <f t="shared" ref="J16:N16" si="7">J20+J31+J57</f>
        <v>157730</v>
      </c>
      <c r="K16" s="22">
        <f t="shared" si="7"/>
        <v>158400</v>
      </c>
      <c r="L16" s="22">
        <f t="shared" si="7"/>
        <v>162500</v>
      </c>
      <c r="M16" s="22">
        <f t="shared" si="7"/>
        <v>167000</v>
      </c>
      <c r="N16" s="22">
        <f t="shared" si="7"/>
        <v>168500</v>
      </c>
    </row>
    <row r="17" spans="1:14" ht="30.75" customHeight="1" x14ac:dyDescent="0.25">
      <c r="A17" s="172"/>
      <c r="B17" s="173"/>
      <c r="C17" s="23" t="s">
        <v>127</v>
      </c>
      <c r="D17" s="22"/>
      <c r="E17" s="22"/>
      <c r="F17" s="22"/>
      <c r="G17" s="22"/>
      <c r="H17" s="22">
        <f t="shared" si="0"/>
        <v>962753.12000000011</v>
      </c>
      <c r="I17" s="22">
        <f>I21+I32+I52+I58</f>
        <v>112136.15000000002</v>
      </c>
      <c r="J17" s="22">
        <f t="shared" ref="J17:N17" si="8">J21+J32+J52+J58</f>
        <v>125391.87000000001</v>
      </c>
      <c r="K17" s="22">
        <f t="shared" si="8"/>
        <v>223362.19999999998</v>
      </c>
      <c r="L17" s="22">
        <f t="shared" si="8"/>
        <v>171654.3</v>
      </c>
      <c r="M17" s="22">
        <f t="shared" si="8"/>
        <v>164754.29999999999</v>
      </c>
      <c r="N17" s="22">
        <f t="shared" si="8"/>
        <v>165454.29999999999</v>
      </c>
    </row>
    <row r="18" spans="1:14" ht="30.75" customHeight="1" x14ac:dyDescent="0.25">
      <c r="A18" s="172">
        <v>3</v>
      </c>
      <c r="B18" s="174" t="s">
        <v>67</v>
      </c>
      <c r="C18" s="14" t="s">
        <v>128</v>
      </c>
      <c r="D18" s="14"/>
      <c r="E18" s="14"/>
      <c r="F18" s="14"/>
      <c r="G18" s="14"/>
      <c r="H18" s="16">
        <f t="shared" si="0"/>
        <v>1799608.6</v>
      </c>
      <c r="I18" s="16">
        <f>I19+I20+I21</f>
        <v>261217.90000000002</v>
      </c>
      <c r="J18" s="16">
        <f t="shared" ref="J18:N18" si="9">J19+J20+J21</f>
        <v>272020.59999999998</v>
      </c>
      <c r="K18" s="16">
        <f t="shared" si="9"/>
        <v>304407.19999999995</v>
      </c>
      <c r="L18" s="16">
        <f t="shared" si="9"/>
        <v>316754.3</v>
      </c>
      <c r="M18" s="16">
        <f t="shared" si="9"/>
        <v>321754.3</v>
      </c>
      <c r="N18" s="16">
        <f t="shared" si="9"/>
        <v>323454.3</v>
      </c>
    </row>
    <row r="19" spans="1:14" ht="29.25" customHeight="1" x14ac:dyDescent="0.25">
      <c r="A19" s="172"/>
      <c r="B19" s="174"/>
      <c r="C19" s="15" t="s">
        <v>126</v>
      </c>
      <c r="D19" s="14"/>
      <c r="E19" s="14"/>
      <c r="F19" s="14"/>
      <c r="G19" s="14"/>
      <c r="H19" s="16">
        <f t="shared" ref="H19:H21" si="10">I19+J19+K19+L19+M19+N19</f>
        <v>0</v>
      </c>
      <c r="I19" s="16"/>
      <c r="J19" s="16"/>
      <c r="K19" s="16"/>
      <c r="L19" s="16"/>
      <c r="M19" s="16"/>
      <c r="N19" s="16"/>
    </row>
    <row r="20" spans="1:14" ht="33" customHeight="1" x14ac:dyDescent="0.25">
      <c r="A20" s="172"/>
      <c r="B20" s="174"/>
      <c r="C20" s="15" t="s">
        <v>79</v>
      </c>
      <c r="D20" s="14"/>
      <c r="E20" s="14"/>
      <c r="F20" s="14"/>
      <c r="G20" s="14"/>
      <c r="H20" s="16">
        <f t="shared" si="10"/>
        <v>968344.4</v>
      </c>
      <c r="I20" s="16">
        <f>I22+I23+I24</f>
        <v>154310.39999999999</v>
      </c>
      <c r="J20" s="16">
        <f t="shared" ref="J20:N20" si="11">J22+J23+J24</f>
        <v>157634</v>
      </c>
      <c r="K20" s="16">
        <f t="shared" si="11"/>
        <v>158400</v>
      </c>
      <c r="L20" s="16">
        <f t="shared" si="11"/>
        <v>162500</v>
      </c>
      <c r="M20" s="16">
        <f t="shared" si="11"/>
        <v>167000</v>
      </c>
      <c r="N20" s="16">
        <f t="shared" si="11"/>
        <v>168500</v>
      </c>
    </row>
    <row r="21" spans="1:14" ht="33" customHeight="1" x14ac:dyDescent="0.25">
      <c r="A21" s="172"/>
      <c r="B21" s="174"/>
      <c r="C21" s="15" t="s">
        <v>127</v>
      </c>
      <c r="D21" s="14"/>
      <c r="E21" s="14"/>
      <c r="F21" s="14"/>
      <c r="G21" s="14"/>
      <c r="H21" s="16">
        <f t="shared" si="10"/>
        <v>831264.2</v>
      </c>
      <c r="I21" s="16">
        <f>I25+I26+I27+I28</f>
        <v>106907.50000000001</v>
      </c>
      <c r="J21" s="16">
        <f t="shared" ref="J21:N21" si="12">J25+J26+J27+J28</f>
        <v>114386.6</v>
      </c>
      <c r="K21" s="16">
        <f t="shared" si="12"/>
        <v>146007.19999999998</v>
      </c>
      <c r="L21" s="16">
        <f t="shared" si="12"/>
        <v>154254.29999999999</v>
      </c>
      <c r="M21" s="16">
        <f t="shared" si="12"/>
        <v>154754.29999999999</v>
      </c>
      <c r="N21" s="16">
        <f t="shared" si="12"/>
        <v>154954.29999999999</v>
      </c>
    </row>
    <row r="22" spans="1:14" ht="62.25" customHeight="1" x14ac:dyDescent="0.25">
      <c r="A22" s="172">
        <v>4</v>
      </c>
      <c r="B22" s="175" t="s">
        <v>180</v>
      </c>
      <c r="C22" s="15" t="s">
        <v>79</v>
      </c>
      <c r="D22" s="17" t="s">
        <v>56</v>
      </c>
      <c r="E22" s="17" t="s">
        <v>57</v>
      </c>
      <c r="F22" s="17" t="s">
        <v>81</v>
      </c>
      <c r="G22" s="17" t="s">
        <v>58</v>
      </c>
      <c r="H22" s="14">
        <f t="shared" ref="H22:H33" si="13">I22+J22+K22+L22+M22+N22</f>
        <v>190410.4</v>
      </c>
      <c r="I22" s="14">
        <v>27559.1</v>
      </c>
      <c r="J22" s="14">
        <v>29851.3</v>
      </c>
      <c r="K22" s="14">
        <v>31000</v>
      </c>
      <c r="L22" s="14">
        <v>31000</v>
      </c>
      <c r="M22" s="14">
        <v>35000</v>
      </c>
      <c r="N22" s="14">
        <v>36000</v>
      </c>
    </row>
    <row r="23" spans="1:14" ht="56.25" x14ac:dyDescent="0.3">
      <c r="A23" s="172"/>
      <c r="B23" s="175" t="s">
        <v>31</v>
      </c>
      <c r="C23" s="15" t="s">
        <v>79</v>
      </c>
      <c r="D23" s="17" t="s">
        <v>56</v>
      </c>
      <c r="E23" s="17" t="s">
        <v>59</v>
      </c>
      <c r="F23" s="17" t="s">
        <v>84</v>
      </c>
      <c r="G23" s="17" t="s">
        <v>60</v>
      </c>
      <c r="H23" s="14">
        <f t="shared" si="13"/>
        <v>32734.2</v>
      </c>
      <c r="I23" s="14">
        <v>5521.4</v>
      </c>
      <c r="J23" s="14">
        <v>6812.8</v>
      </c>
      <c r="K23" s="14">
        <v>6900</v>
      </c>
      <c r="L23" s="14">
        <v>4500</v>
      </c>
      <c r="M23" s="14">
        <v>4500</v>
      </c>
      <c r="N23" s="14">
        <v>4500</v>
      </c>
    </row>
    <row r="24" spans="1:14" ht="85.5" customHeight="1" x14ac:dyDescent="0.25">
      <c r="A24" s="172"/>
      <c r="B24" s="175" t="s">
        <v>181</v>
      </c>
      <c r="C24" s="15" t="s">
        <v>79</v>
      </c>
      <c r="D24" s="17" t="s">
        <v>56</v>
      </c>
      <c r="E24" s="17" t="s">
        <v>61</v>
      </c>
      <c r="F24" s="17" t="s">
        <v>85</v>
      </c>
      <c r="G24" s="17" t="s">
        <v>58</v>
      </c>
      <c r="H24" s="14">
        <f t="shared" si="13"/>
        <v>745199.8</v>
      </c>
      <c r="I24" s="14">
        <v>121229.9</v>
      </c>
      <c r="J24" s="14">
        <v>120969.9</v>
      </c>
      <c r="K24" s="14">
        <v>120500</v>
      </c>
      <c r="L24" s="14">
        <v>127000</v>
      </c>
      <c r="M24" s="14">
        <v>127500</v>
      </c>
      <c r="N24" s="14">
        <v>128000</v>
      </c>
    </row>
    <row r="25" spans="1:14" ht="37.5" customHeight="1" x14ac:dyDescent="0.25">
      <c r="A25" s="172">
        <v>5</v>
      </c>
      <c r="B25" s="176" t="s">
        <v>68</v>
      </c>
      <c r="C25" s="15" t="s">
        <v>127</v>
      </c>
      <c r="D25" s="17" t="s">
        <v>56</v>
      </c>
      <c r="E25" s="17" t="s">
        <v>57</v>
      </c>
      <c r="F25" s="17" t="s">
        <v>80</v>
      </c>
      <c r="G25" s="17" t="s">
        <v>58</v>
      </c>
      <c r="H25" s="14">
        <f>I25+J25+K25+L25+M25+N25</f>
        <v>178949.1</v>
      </c>
      <c r="I25" s="14">
        <v>24466.1</v>
      </c>
      <c r="J25" s="14">
        <v>23795</v>
      </c>
      <c r="K25" s="14">
        <v>26588</v>
      </c>
      <c r="L25" s="14">
        <v>34300</v>
      </c>
      <c r="M25" s="14">
        <v>34800</v>
      </c>
      <c r="N25" s="14">
        <v>35000</v>
      </c>
    </row>
    <row r="26" spans="1:14" ht="30.75" customHeight="1" x14ac:dyDescent="0.25">
      <c r="A26" s="172"/>
      <c r="B26" s="176"/>
      <c r="C26" s="15" t="s">
        <v>127</v>
      </c>
      <c r="D26" s="17" t="s">
        <v>56</v>
      </c>
      <c r="E26" s="17" t="s">
        <v>61</v>
      </c>
      <c r="F26" s="17" t="s">
        <v>65</v>
      </c>
      <c r="G26" s="17" t="s">
        <v>58</v>
      </c>
      <c r="H26" s="14">
        <f t="shared" si="13"/>
        <v>501896.19999999995</v>
      </c>
      <c r="I26" s="14">
        <v>64260</v>
      </c>
      <c r="J26" s="14">
        <v>69793.3</v>
      </c>
      <c r="K26" s="14">
        <v>91842.9</v>
      </c>
      <c r="L26" s="14">
        <v>92000</v>
      </c>
      <c r="M26" s="14">
        <v>92000</v>
      </c>
      <c r="N26" s="14">
        <v>92000</v>
      </c>
    </row>
    <row r="27" spans="1:14" ht="30.75" customHeight="1" x14ac:dyDescent="0.25">
      <c r="A27" s="172"/>
      <c r="B27" s="176"/>
      <c r="C27" s="15" t="s">
        <v>127</v>
      </c>
      <c r="D27" s="17" t="s">
        <v>56</v>
      </c>
      <c r="E27" s="17" t="s">
        <v>61</v>
      </c>
      <c r="F27" s="17" t="s">
        <v>103</v>
      </c>
      <c r="G27" s="17" t="s">
        <v>58</v>
      </c>
      <c r="H27" s="14">
        <f t="shared" si="13"/>
        <v>101102.8</v>
      </c>
      <c r="I27" s="14">
        <v>13789.1</v>
      </c>
      <c r="J27" s="14">
        <v>15691.7</v>
      </c>
      <c r="K27" s="14">
        <v>17622</v>
      </c>
      <c r="L27" s="14">
        <v>18000</v>
      </c>
      <c r="M27" s="14">
        <v>18000</v>
      </c>
      <c r="N27" s="14">
        <v>18000</v>
      </c>
    </row>
    <row r="28" spans="1:14" ht="30.75" customHeight="1" x14ac:dyDescent="0.25">
      <c r="A28" s="172"/>
      <c r="B28" s="176"/>
      <c r="C28" s="15" t="s">
        <v>127</v>
      </c>
      <c r="D28" s="17" t="s">
        <v>92</v>
      </c>
      <c r="E28" s="17" t="s">
        <v>61</v>
      </c>
      <c r="F28" s="17" t="s">
        <v>102</v>
      </c>
      <c r="G28" s="17" t="s">
        <v>58</v>
      </c>
      <c r="H28" s="14">
        <f t="shared" si="13"/>
        <v>49316.100000000006</v>
      </c>
      <c r="I28" s="14">
        <v>4392.3</v>
      </c>
      <c r="J28" s="14">
        <v>5106.6000000000004</v>
      </c>
      <c r="K28" s="14">
        <v>9954.2999999999993</v>
      </c>
      <c r="L28" s="14">
        <v>9954.2999999999993</v>
      </c>
      <c r="M28" s="14">
        <v>9954.2999999999993</v>
      </c>
      <c r="N28" s="14">
        <v>9954.2999999999993</v>
      </c>
    </row>
    <row r="29" spans="1:14" ht="27.75" customHeight="1" x14ac:dyDescent="0.25">
      <c r="A29" s="172">
        <v>6</v>
      </c>
      <c r="B29" s="174" t="s">
        <v>182</v>
      </c>
      <c r="C29" s="14" t="s">
        <v>128</v>
      </c>
      <c r="D29" s="14"/>
      <c r="E29" s="14"/>
      <c r="F29" s="14"/>
      <c r="G29" s="14"/>
      <c r="H29" s="16">
        <f t="shared" si="13"/>
        <v>133185.77000000002</v>
      </c>
      <c r="I29" s="16">
        <f>I30+I31+I32</f>
        <v>6965.5000000000018</v>
      </c>
      <c r="J29" s="16">
        <f t="shared" ref="J29:N29" si="14">J30+J31+J32</f>
        <v>11295.269999999999</v>
      </c>
      <c r="K29" s="16">
        <f t="shared" si="14"/>
        <v>77175</v>
      </c>
      <c r="L29" s="16">
        <f t="shared" si="14"/>
        <v>17350</v>
      </c>
      <c r="M29" s="16">
        <f t="shared" si="14"/>
        <v>9950</v>
      </c>
      <c r="N29" s="16">
        <f t="shared" si="14"/>
        <v>10450</v>
      </c>
    </row>
    <row r="30" spans="1:14" ht="27.75" customHeight="1" x14ac:dyDescent="0.25">
      <c r="A30" s="172"/>
      <c r="B30" s="174"/>
      <c r="C30" s="15" t="s">
        <v>126</v>
      </c>
      <c r="D30" s="14"/>
      <c r="E30" s="14"/>
      <c r="F30" s="14"/>
      <c r="G30" s="14"/>
      <c r="H30" s="16">
        <f t="shared" si="13"/>
        <v>1576</v>
      </c>
      <c r="I30" s="16">
        <f>I38</f>
        <v>1352</v>
      </c>
      <c r="J30" s="16">
        <f t="shared" ref="J30:N30" si="15">J38</f>
        <v>224</v>
      </c>
      <c r="K30" s="16">
        <f t="shared" si="15"/>
        <v>0</v>
      </c>
      <c r="L30" s="16">
        <f t="shared" si="15"/>
        <v>0</v>
      </c>
      <c r="M30" s="16">
        <f t="shared" si="15"/>
        <v>0</v>
      </c>
      <c r="N30" s="16">
        <f t="shared" si="15"/>
        <v>0</v>
      </c>
    </row>
    <row r="31" spans="1:14" ht="27.75" customHeight="1" x14ac:dyDescent="0.25">
      <c r="A31" s="172"/>
      <c r="B31" s="174"/>
      <c r="C31" s="15" t="s">
        <v>79</v>
      </c>
      <c r="D31" s="14"/>
      <c r="E31" s="14"/>
      <c r="F31" s="14"/>
      <c r="G31" s="14"/>
      <c r="H31" s="16">
        <f t="shared" si="13"/>
        <v>509.9</v>
      </c>
      <c r="I31" s="16">
        <f t="shared" ref="I31:N31" si="16">I33+I39+I49</f>
        <v>413.9</v>
      </c>
      <c r="J31" s="16">
        <f t="shared" si="16"/>
        <v>96</v>
      </c>
      <c r="K31" s="16">
        <f t="shared" si="16"/>
        <v>0</v>
      </c>
      <c r="L31" s="16">
        <f t="shared" si="16"/>
        <v>0</v>
      </c>
      <c r="M31" s="16">
        <f t="shared" si="16"/>
        <v>0</v>
      </c>
      <c r="N31" s="16">
        <f t="shared" si="16"/>
        <v>0</v>
      </c>
    </row>
    <row r="32" spans="1:14" ht="27.75" customHeight="1" x14ac:dyDescent="0.25">
      <c r="A32" s="172"/>
      <c r="B32" s="174"/>
      <c r="C32" s="15" t="s">
        <v>127</v>
      </c>
      <c r="D32" s="14"/>
      <c r="E32" s="14"/>
      <c r="F32" s="14"/>
      <c r="G32" s="14"/>
      <c r="H32" s="16">
        <f t="shared" si="13"/>
        <v>131099.87</v>
      </c>
      <c r="I32" s="16">
        <f>I34+I35+I36+I37+I40+I50+I51</f>
        <v>5199.6000000000013</v>
      </c>
      <c r="J32" s="16">
        <f>J34+J35+J36+J37+J42+J41+J46+J50+J51</f>
        <v>10975.269999999999</v>
      </c>
      <c r="K32" s="16">
        <f t="shared" ref="K32:N32" si="17">K34+K35+K36+K37+K42+K41+K46+K50+K51</f>
        <v>77175</v>
      </c>
      <c r="L32" s="16">
        <f t="shared" si="17"/>
        <v>17350</v>
      </c>
      <c r="M32" s="16">
        <f t="shared" si="17"/>
        <v>9950</v>
      </c>
      <c r="N32" s="16">
        <f t="shared" si="17"/>
        <v>10450</v>
      </c>
    </row>
    <row r="33" spans="1:14" ht="27.75" customHeight="1" x14ac:dyDescent="0.25">
      <c r="A33" s="172">
        <v>7</v>
      </c>
      <c r="B33" s="177" t="s">
        <v>32</v>
      </c>
      <c r="C33" s="15" t="s">
        <v>79</v>
      </c>
      <c r="D33" s="17" t="s">
        <v>56</v>
      </c>
      <c r="E33" s="17" t="s">
        <v>57</v>
      </c>
      <c r="F33" s="14"/>
      <c r="G33" s="18">
        <v>612</v>
      </c>
      <c r="H33" s="14">
        <f t="shared" si="13"/>
        <v>0</v>
      </c>
      <c r="I33" s="14"/>
      <c r="J33" s="14"/>
      <c r="K33" s="14"/>
      <c r="L33" s="14"/>
      <c r="M33" s="14"/>
      <c r="N33" s="14"/>
    </row>
    <row r="34" spans="1:14" ht="38.25" customHeight="1" x14ac:dyDescent="0.25">
      <c r="A34" s="172"/>
      <c r="B34" s="177"/>
      <c r="C34" s="15" t="s">
        <v>127</v>
      </c>
      <c r="D34" s="17" t="s">
        <v>56</v>
      </c>
      <c r="E34" s="17" t="s">
        <v>57</v>
      </c>
      <c r="F34" s="17" t="s">
        <v>86</v>
      </c>
      <c r="G34" s="17" t="s">
        <v>60</v>
      </c>
      <c r="H34" s="14">
        <f>I34+J34+K34+L34+M34+N34</f>
        <v>74677.2</v>
      </c>
      <c r="I34" s="14">
        <v>1039.0999999999999</v>
      </c>
      <c r="J34" s="14">
        <v>2360.1</v>
      </c>
      <c r="K34" s="14">
        <v>59178</v>
      </c>
      <c r="L34" s="14">
        <v>4000</v>
      </c>
      <c r="M34" s="14">
        <v>4000</v>
      </c>
      <c r="N34" s="14">
        <v>4100</v>
      </c>
    </row>
    <row r="35" spans="1:14" ht="38.25" customHeight="1" x14ac:dyDescent="0.25">
      <c r="A35" s="172">
        <v>8</v>
      </c>
      <c r="B35" s="176" t="s">
        <v>134</v>
      </c>
      <c r="C35" s="15" t="s">
        <v>127</v>
      </c>
      <c r="D35" s="17" t="s">
        <v>56</v>
      </c>
      <c r="E35" s="17" t="s">
        <v>61</v>
      </c>
      <c r="F35" s="17" t="s">
        <v>87</v>
      </c>
      <c r="G35" s="17" t="s">
        <v>60</v>
      </c>
      <c r="H35" s="14">
        <f t="shared" ref="H35:H36" si="18">I35+J35+K35+L35+M35+N35</f>
        <v>41162.699999999997</v>
      </c>
      <c r="I35" s="14">
        <v>3501.5</v>
      </c>
      <c r="J35" s="14">
        <v>7174.2</v>
      </c>
      <c r="K35" s="14">
        <v>14887</v>
      </c>
      <c r="L35" s="14">
        <v>10000</v>
      </c>
      <c r="M35" s="14">
        <v>2600</v>
      </c>
      <c r="N35" s="14">
        <v>3000</v>
      </c>
    </row>
    <row r="36" spans="1:14" ht="38.25" customHeight="1" x14ac:dyDescent="0.25">
      <c r="A36" s="172"/>
      <c r="B36" s="176"/>
      <c r="C36" s="15" t="s">
        <v>127</v>
      </c>
      <c r="D36" s="17" t="s">
        <v>56</v>
      </c>
      <c r="E36" s="17" t="s">
        <v>61</v>
      </c>
      <c r="F36" s="17" t="s">
        <v>90</v>
      </c>
      <c r="G36" s="17" t="s">
        <v>60</v>
      </c>
      <c r="H36" s="14">
        <f t="shared" si="18"/>
        <v>1456.9</v>
      </c>
      <c r="I36" s="14"/>
      <c r="J36" s="14">
        <v>496.9</v>
      </c>
      <c r="K36" s="14">
        <v>60</v>
      </c>
      <c r="L36" s="14">
        <v>300</v>
      </c>
      <c r="M36" s="14">
        <v>300</v>
      </c>
      <c r="N36" s="14">
        <v>300</v>
      </c>
    </row>
    <row r="37" spans="1:14" ht="29.25" customHeight="1" x14ac:dyDescent="0.25">
      <c r="A37" s="172"/>
      <c r="B37" s="176"/>
      <c r="C37" s="15" t="s">
        <v>127</v>
      </c>
      <c r="D37" s="17" t="s">
        <v>92</v>
      </c>
      <c r="E37" s="17" t="s">
        <v>61</v>
      </c>
      <c r="F37" s="17" t="s">
        <v>90</v>
      </c>
      <c r="G37" s="17" t="s">
        <v>60</v>
      </c>
      <c r="H37" s="14">
        <f>I37+J37+K37+L37+M37+N37</f>
        <v>257.8</v>
      </c>
      <c r="I37" s="14">
        <v>27.8</v>
      </c>
      <c r="J37" s="14">
        <v>30</v>
      </c>
      <c r="K37" s="14">
        <v>50</v>
      </c>
      <c r="L37" s="14">
        <v>50</v>
      </c>
      <c r="M37" s="14">
        <v>50</v>
      </c>
      <c r="N37" s="14">
        <v>50</v>
      </c>
    </row>
    <row r="38" spans="1:14" ht="29.25" customHeight="1" x14ac:dyDescent="0.25">
      <c r="A38" s="172"/>
      <c r="B38" s="176"/>
      <c r="C38" s="15" t="s">
        <v>126</v>
      </c>
      <c r="D38" s="17" t="s">
        <v>56</v>
      </c>
      <c r="E38" s="17" t="s">
        <v>61</v>
      </c>
      <c r="F38" s="17" t="s">
        <v>88</v>
      </c>
      <c r="G38" s="17" t="s">
        <v>60</v>
      </c>
      <c r="H38" s="14">
        <f t="shared" ref="H38:H40" si="19">I38+J38+K38+L38+M38+N38</f>
        <v>1576</v>
      </c>
      <c r="I38" s="14">
        <v>1352</v>
      </c>
      <c r="J38" s="14">
        <v>224</v>
      </c>
      <c r="K38" s="14"/>
      <c r="L38" s="14"/>
      <c r="M38" s="14"/>
      <c r="N38" s="14"/>
    </row>
    <row r="39" spans="1:14" ht="29.25" customHeight="1" x14ac:dyDescent="0.25">
      <c r="A39" s="172"/>
      <c r="B39" s="176"/>
      <c r="C39" s="15" t="s">
        <v>79</v>
      </c>
      <c r="D39" s="17" t="s">
        <v>56</v>
      </c>
      <c r="E39" s="17" t="s">
        <v>61</v>
      </c>
      <c r="F39" s="17" t="s">
        <v>89</v>
      </c>
      <c r="G39" s="17" t="s">
        <v>60</v>
      </c>
      <c r="H39" s="14">
        <f t="shared" si="19"/>
        <v>509.9</v>
      </c>
      <c r="I39" s="14">
        <v>413.9</v>
      </c>
      <c r="J39" s="14">
        <v>96</v>
      </c>
      <c r="K39" s="14"/>
      <c r="L39" s="14"/>
      <c r="M39" s="14"/>
      <c r="N39" s="14"/>
    </row>
    <row r="40" spans="1:14" ht="29.25" customHeight="1" x14ac:dyDescent="0.25">
      <c r="A40" s="172"/>
      <c r="B40" s="176"/>
      <c r="C40" s="15" t="s">
        <v>127</v>
      </c>
      <c r="D40" s="17" t="s">
        <v>56</v>
      </c>
      <c r="E40" s="17" t="s">
        <v>61</v>
      </c>
      <c r="F40" s="17" t="s">
        <v>95</v>
      </c>
      <c r="G40" s="17" t="s">
        <v>60</v>
      </c>
      <c r="H40" s="14">
        <f t="shared" si="19"/>
        <v>1225.67</v>
      </c>
      <c r="I40" s="14">
        <v>311.60000000000002</v>
      </c>
      <c r="J40" s="14">
        <v>914.07</v>
      </c>
      <c r="K40" s="14"/>
      <c r="L40" s="14"/>
      <c r="M40" s="14"/>
      <c r="N40" s="14"/>
    </row>
    <row r="41" spans="1:14" ht="30" x14ac:dyDescent="0.25">
      <c r="A41" s="172">
        <v>9</v>
      </c>
      <c r="B41" s="178" t="s">
        <v>33</v>
      </c>
      <c r="C41" s="15" t="s">
        <v>127</v>
      </c>
      <c r="D41" s="17" t="s">
        <v>56</v>
      </c>
      <c r="E41" s="17" t="s">
        <v>57</v>
      </c>
      <c r="F41" s="17" t="s">
        <v>66</v>
      </c>
      <c r="G41" s="17" t="s">
        <v>60</v>
      </c>
      <c r="H41" s="14">
        <f>I41+J41+K41+L41+M41+N41</f>
        <v>0</v>
      </c>
      <c r="I41" s="14"/>
      <c r="J41" s="14"/>
      <c r="K41" s="14"/>
      <c r="L41" s="14"/>
      <c r="M41" s="14"/>
      <c r="N41" s="14"/>
    </row>
    <row r="42" spans="1:14" ht="33" customHeight="1" x14ac:dyDescent="0.25">
      <c r="A42" s="172"/>
      <c r="B42" s="178"/>
      <c r="C42" s="15" t="s">
        <v>127</v>
      </c>
      <c r="D42" s="17" t="s">
        <v>56</v>
      </c>
      <c r="E42" s="17" t="s">
        <v>61</v>
      </c>
      <c r="F42" s="17" t="s">
        <v>93</v>
      </c>
      <c r="G42" s="17" t="s">
        <v>94</v>
      </c>
      <c r="H42" s="14">
        <f t="shared" ref="H42:H43" si="20">I42+J42+K42+L42+M42+N42</f>
        <v>0</v>
      </c>
      <c r="I42" s="14"/>
      <c r="J42" s="14"/>
      <c r="K42" s="14"/>
      <c r="L42" s="14"/>
      <c r="M42" s="14"/>
      <c r="N42" s="14"/>
    </row>
    <row r="43" spans="1:14" ht="25.5" customHeight="1" x14ac:dyDescent="0.25">
      <c r="A43" s="172">
        <v>10</v>
      </c>
      <c r="B43" s="179" t="s">
        <v>34</v>
      </c>
      <c r="C43" s="14" t="s">
        <v>128</v>
      </c>
      <c r="D43" s="14"/>
      <c r="E43" s="14"/>
      <c r="F43" s="14"/>
      <c r="G43" s="14"/>
      <c r="H43" s="14">
        <f t="shared" si="20"/>
        <v>3311.57</v>
      </c>
      <c r="I43" s="14">
        <f>I44+I45+I46</f>
        <v>2077.5</v>
      </c>
      <c r="J43" s="14">
        <f t="shared" ref="J43:N43" si="21">J44+J45+J46</f>
        <v>1234.0700000000002</v>
      </c>
      <c r="K43" s="14">
        <f t="shared" si="21"/>
        <v>0</v>
      </c>
      <c r="L43" s="14">
        <f t="shared" si="21"/>
        <v>0</v>
      </c>
      <c r="M43" s="14">
        <f t="shared" si="21"/>
        <v>0</v>
      </c>
      <c r="N43" s="14">
        <f t="shared" si="21"/>
        <v>0</v>
      </c>
    </row>
    <row r="44" spans="1:14" ht="30" x14ac:dyDescent="0.25">
      <c r="A44" s="172"/>
      <c r="B44" s="179"/>
      <c r="C44" s="15" t="s">
        <v>126</v>
      </c>
      <c r="D44" s="17" t="s">
        <v>56</v>
      </c>
      <c r="E44" s="17" t="s">
        <v>61</v>
      </c>
      <c r="F44" s="17" t="s">
        <v>88</v>
      </c>
      <c r="G44" s="17" t="s">
        <v>60</v>
      </c>
      <c r="H44" s="14">
        <f t="shared" ref="H44:H46" si="22">I44+J44+K44+L44+M44+N44</f>
        <v>1576</v>
      </c>
      <c r="I44" s="14">
        <v>1352</v>
      </c>
      <c r="J44" s="14">
        <v>224</v>
      </c>
      <c r="K44" s="14"/>
      <c r="L44" s="14"/>
      <c r="M44" s="14"/>
      <c r="N44" s="14"/>
    </row>
    <row r="45" spans="1:14" ht="30" x14ac:dyDescent="0.25">
      <c r="A45" s="172"/>
      <c r="B45" s="179"/>
      <c r="C45" s="15" t="s">
        <v>79</v>
      </c>
      <c r="D45" s="17" t="s">
        <v>56</v>
      </c>
      <c r="E45" s="17" t="s">
        <v>61</v>
      </c>
      <c r="F45" s="17" t="s">
        <v>89</v>
      </c>
      <c r="G45" s="17" t="s">
        <v>60</v>
      </c>
      <c r="H45" s="14">
        <f t="shared" si="22"/>
        <v>509.9</v>
      </c>
      <c r="I45" s="14">
        <v>413.9</v>
      </c>
      <c r="J45" s="14">
        <v>96</v>
      </c>
      <c r="K45" s="14"/>
      <c r="L45" s="14"/>
      <c r="M45" s="14"/>
      <c r="N45" s="14"/>
    </row>
    <row r="46" spans="1:14" ht="30" x14ac:dyDescent="0.25">
      <c r="A46" s="172"/>
      <c r="B46" s="179"/>
      <c r="C46" s="15" t="s">
        <v>127</v>
      </c>
      <c r="D46" s="17" t="s">
        <v>56</v>
      </c>
      <c r="E46" s="17" t="s">
        <v>61</v>
      </c>
      <c r="F46" s="17" t="s">
        <v>95</v>
      </c>
      <c r="G46" s="17" t="s">
        <v>60</v>
      </c>
      <c r="H46" s="14">
        <f t="shared" si="22"/>
        <v>1225.67</v>
      </c>
      <c r="I46" s="14">
        <v>311.60000000000002</v>
      </c>
      <c r="J46" s="14">
        <v>914.07</v>
      </c>
      <c r="K46" s="14"/>
      <c r="L46" s="14"/>
      <c r="M46" s="14"/>
      <c r="N46" s="14"/>
    </row>
    <row r="47" spans="1:14" ht="27" customHeight="1" x14ac:dyDescent="0.25">
      <c r="A47" s="172">
        <v>11</v>
      </c>
      <c r="B47" s="179" t="s">
        <v>35</v>
      </c>
      <c r="C47" s="14" t="s">
        <v>128</v>
      </c>
      <c r="D47" s="17"/>
      <c r="E47" s="17"/>
      <c r="F47" s="17"/>
      <c r="G47" s="17"/>
      <c r="H47" s="14"/>
      <c r="I47" s="14"/>
      <c r="J47" s="14"/>
      <c r="K47" s="14"/>
      <c r="L47" s="14"/>
      <c r="M47" s="14"/>
      <c r="N47" s="14"/>
    </row>
    <row r="48" spans="1:14" ht="30.75" customHeight="1" x14ac:dyDescent="0.25">
      <c r="A48" s="172"/>
      <c r="B48" s="179"/>
      <c r="C48" s="15" t="s">
        <v>126</v>
      </c>
      <c r="D48" s="17" t="s">
        <v>56</v>
      </c>
      <c r="E48" s="17" t="s">
        <v>61</v>
      </c>
      <c r="F48" s="14"/>
      <c r="G48" s="17" t="s">
        <v>137</v>
      </c>
      <c r="H48" s="14"/>
      <c r="I48" s="14"/>
      <c r="J48" s="14"/>
      <c r="K48" s="14"/>
      <c r="L48" s="14"/>
      <c r="M48" s="14"/>
      <c r="N48" s="14"/>
    </row>
    <row r="49" spans="1:14" ht="30" x14ac:dyDescent="0.25">
      <c r="A49" s="172"/>
      <c r="B49" s="179"/>
      <c r="C49" s="15" t="s">
        <v>79</v>
      </c>
      <c r="D49" s="17" t="s">
        <v>56</v>
      </c>
      <c r="E49" s="17" t="s">
        <v>61</v>
      </c>
      <c r="F49" s="14"/>
      <c r="G49" s="17" t="s">
        <v>138</v>
      </c>
      <c r="H49" s="14"/>
      <c r="I49" s="14"/>
      <c r="J49" s="14"/>
      <c r="K49" s="14"/>
      <c r="L49" s="14"/>
      <c r="M49" s="14"/>
      <c r="N49" s="14"/>
    </row>
    <row r="50" spans="1:14" ht="30" x14ac:dyDescent="0.25">
      <c r="A50" s="172"/>
      <c r="B50" s="179"/>
      <c r="C50" s="15" t="s">
        <v>127</v>
      </c>
      <c r="D50" s="17" t="s">
        <v>56</v>
      </c>
      <c r="E50" s="17" t="s">
        <v>61</v>
      </c>
      <c r="F50" s="14"/>
      <c r="G50" s="17" t="s">
        <v>139</v>
      </c>
      <c r="H50" s="14"/>
      <c r="I50" s="14"/>
      <c r="J50" s="14"/>
      <c r="K50" s="14"/>
      <c r="L50" s="14"/>
      <c r="M50" s="14"/>
      <c r="N50" s="14"/>
    </row>
    <row r="51" spans="1:14" ht="52.5" customHeight="1" x14ac:dyDescent="0.3">
      <c r="A51" s="171">
        <v>12</v>
      </c>
      <c r="B51" s="175" t="s">
        <v>36</v>
      </c>
      <c r="C51" s="15" t="s">
        <v>127</v>
      </c>
      <c r="D51" s="17" t="s">
        <v>56</v>
      </c>
      <c r="E51" s="19" t="s">
        <v>96</v>
      </c>
      <c r="F51" s="19" t="s">
        <v>97</v>
      </c>
      <c r="G51" s="17" t="s">
        <v>60</v>
      </c>
      <c r="H51" s="14">
        <f t="shared" ref="H51:H52" si="23">I51+J51+K51+L51+M51+N51</f>
        <v>12319.6</v>
      </c>
      <c r="I51" s="14">
        <v>319.60000000000002</v>
      </c>
      <c r="J51" s="14"/>
      <c r="K51" s="14">
        <v>3000</v>
      </c>
      <c r="L51" s="14">
        <v>3000</v>
      </c>
      <c r="M51" s="14">
        <v>3000</v>
      </c>
      <c r="N51" s="14">
        <v>3000</v>
      </c>
    </row>
    <row r="52" spans="1:14" ht="30" x14ac:dyDescent="0.25">
      <c r="A52" s="171">
        <v>13</v>
      </c>
      <c r="B52" s="180" t="s">
        <v>37</v>
      </c>
      <c r="C52" s="15" t="s">
        <v>127</v>
      </c>
      <c r="D52" s="14"/>
      <c r="E52" s="14"/>
      <c r="F52" s="14"/>
      <c r="G52" s="14"/>
      <c r="H52" s="16">
        <f t="shared" si="23"/>
        <v>0</v>
      </c>
      <c r="I52" s="16">
        <f>I53+I54</f>
        <v>0</v>
      </c>
      <c r="J52" s="16">
        <f t="shared" ref="J52:N52" si="24">J53+J54</f>
        <v>0</v>
      </c>
      <c r="K52" s="16">
        <f t="shared" si="24"/>
        <v>0</v>
      </c>
      <c r="L52" s="16">
        <f t="shared" si="24"/>
        <v>0</v>
      </c>
      <c r="M52" s="16">
        <f t="shared" si="24"/>
        <v>0</v>
      </c>
      <c r="N52" s="16">
        <f t="shared" si="24"/>
        <v>0</v>
      </c>
    </row>
    <row r="53" spans="1:14" ht="37.5" x14ac:dyDescent="0.3">
      <c r="A53" s="171">
        <v>14</v>
      </c>
      <c r="B53" s="175" t="s">
        <v>38</v>
      </c>
      <c r="C53" s="15" t="s">
        <v>127</v>
      </c>
      <c r="D53" s="17" t="s">
        <v>56</v>
      </c>
      <c r="E53" s="17" t="s">
        <v>98</v>
      </c>
      <c r="F53" s="17" t="s">
        <v>99</v>
      </c>
      <c r="G53" s="17" t="s">
        <v>100</v>
      </c>
      <c r="H53" s="14">
        <f t="shared" ref="H53:H58" si="25">I53+J53+K53+L53+M53+N53</f>
        <v>0</v>
      </c>
      <c r="I53" s="14"/>
      <c r="J53" s="14"/>
      <c r="K53" s="14"/>
      <c r="L53" s="14"/>
      <c r="M53" s="14"/>
      <c r="N53" s="14"/>
    </row>
    <row r="54" spans="1:14" ht="75" x14ac:dyDescent="0.3">
      <c r="A54" s="171">
        <v>15</v>
      </c>
      <c r="B54" s="175" t="s">
        <v>39</v>
      </c>
      <c r="C54" s="15" t="s">
        <v>127</v>
      </c>
      <c r="D54" s="17" t="s">
        <v>56</v>
      </c>
      <c r="E54" s="17" t="s">
        <v>98</v>
      </c>
      <c r="F54" s="17" t="s">
        <v>101</v>
      </c>
      <c r="G54" s="17" t="s">
        <v>100</v>
      </c>
      <c r="H54" s="14">
        <f t="shared" si="25"/>
        <v>0</v>
      </c>
      <c r="I54" s="14"/>
      <c r="J54" s="14"/>
      <c r="K54" s="14"/>
      <c r="L54" s="14"/>
      <c r="M54" s="14"/>
      <c r="N54" s="14"/>
    </row>
    <row r="55" spans="1:14" ht="27.75" customHeight="1" x14ac:dyDescent="0.25">
      <c r="A55" s="172">
        <v>16</v>
      </c>
      <c r="B55" s="181" t="s">
        <v>40</v>
      </c>
      <c r="C55" s="14" t="s">
        <v>128</v>
      </c>
      <c r="D55" s="17" t="s">
        <v>92</v>
      </c>
      <c r="E55" s="17" t="s">
        <v>61</v>
      </c>
      <c r="F55" s="17"/>
      <c r="G55" s="17"/>
      <c r="H55" s="20">
        <f>I55+J55+K55+L55+M55+N55</f>
        <v>2599.4499999999998</v>
      </c>
      <c r="I55" s="20">
        <f>I56+I57+I58</f>
        <v>319.45</v>
      </c>
      <c r="J55" s="20">
        <f t="shared" ref="J55:N55" si="26">J56+J57+J58</f>
        <v>30</v>
      </c>
      <c r="K55" s="20">
        <f t="shared" si="26"/>
        <v>600</v>
      </c>
      <c r="L55" s="20">
        <f t="shared" si="26"/>
        <v>550</v>
      </c>
      <c r="M55" s="20">
        <f t="shared" si="26"/>
        <v>550</v>
      </c>
      <c r="N55" s="20">
        <f t="shared" si="26"/>
        <v>550</v>
      </c>
    </row>
    <row r="56" spans="1:14" ht="30" x14ac:dyDescent="0.25">
      <c r="A56" s="172"/>
      <c r="B56" s="181"/>
      <c r="C56" s="15" t="s">
        <v>126</v>
      </c>
      <c r="D56" s="17" t="s">
        <v>92</v>
      </c>
      <c r="E56" s="17" t="s">
        <v>61</v>
      </c>
      <c r="F56" s="17" t="s">
        <v>135</v>
      </c>
      <c r="G56" s="17" t="s">
        <v>60</v>
      </c>
      <c r="H56" s="21">
        <f t="shared" si="25"/>
        <v>2170</v>
      </c>
      <c r="I56" s="21">
        <v>250</v>
      </c>
      <c r="J56" s="21">
        <f>J57</f>
        <v>0</v>
      </c>
      <c r="K56" s="21">
        <v>420</v>
      </c>
      <c r="L56" s="21">
        <v>500</v>
      </c>
      <c r="M56" s="21">
        <v>500</v>
      </c>
      <c r="N56" s="21">
        <v>500</v>
      </c>
    </row>
    <row r="57" spans="1:14" ht="30" x14ac:dyDescent="0.25">
      <c r="A57" s="172"/>
      <c r="B57" s="181"/>
      <c r="C57" s="15" t="s">
        <v>79</v>
      </c>
      <c r="D57" s="17" t="s">
        <v>92</v>
      </c>
      <c r="E57" s="17" t="s">
        <v>61</v>
      </c>
      <c r="F57" s="17" t="s">
        <v>136</v>
      </c>
      <c r="G57" s="17" t="s">
        <v>60</v>
      </c>
      <c r="H57" s="21">
        <f t="shared" si="25"/>
        <v>40.4</v>
      </c>
      <c r="I57" s="21">
        <v>40.4</v>
      </c>
      <c r="J57" s="21">
        <f>J61</f>
        <v>0</v>
      </c>
      <c r="K57" s="21"/>
      <c r="L57" s="21"/>
      <c r="M57" s="21"/>
      <c r="N57" s="21"/>
    </row>
    <row r="58" spans="1:14" ht="30" x14ac:dyDescent="0.25">
      <c r="A58" s="172"/>
      <c r="B58" s="181"/>
      <c r="C58" s="15" t="s">
        <v>127</v>
      </c>
      <c r="D58" s="17" t="s">
        <v>92</v>
      </c>
      <c r="E58" s="17" t="s">
        <v>61</v>
      </c>
      <c r="F58" s="17" t="s">
        <v>90</v>
      </c>
      <c r="G58" s="17" t="s">
        <v>60</v>
      </c>
      <c r="H58" s="14">
        <f t="shared" si="25"/>
        <v>389.05</v>
      </c>
      <c r="I58" s="14">
        <v>29.05</v>
      </c>
      <c r="J58" s="14">
        <f>J62</f>
        <v>30</v>
      </c>
      <c r="K58" s="14">
        <v>180</v>
      </c>
      <c r="L58" s="14">
        <v>50</v>
      </c>
      <c r="M58" s="14">
        <v>50</v>
      </c>
      <c r="N58" s="14">
        <v>50</v>
      </c>
    </row>
    <row r="59" spans="1:14" ht="27.75" customHeight="1" x14ac:dyDescent="0.25">
      <c r="A59" s="172">
        <v>17</v>
      </c>
      <c r="B59" s="182" t="s">
        <v>41</v>
      </c>
      <c r="C59" s="14" t="s">
        <v>128</v>
      </c>
      <c r="D59" s="17" t="s">
        <v>92</v>
      </c>
      <c r="E59" s="17" t="s">
        <v>61</v>
      </c>
      <c r="F59" s="17"/>
      <c r="G59" s="17"/>
      <c r="H59" s="21">
        <f t="shared" ref="H59:H66" si="27">I59+J59+K59+L59+M59+N59</f>
        <v>2599.4499999999998</v>
      </c>
      <c r="I59" s="21">
        <f>I60+I61+I62</f>
        <v>319.45</v>
      </c>
      <c r="J59" s="21">
        <f t="shared" ref="J59:N59" si="28">J60+J61+J62</f>
        <v>30</v>
      </c>
      <c r="K59" s="21">
        <f t="shared" si="28"/>
        <v>600</v>
      </c>
      <c r="L59" s="21">
        <f t="shared" si="28"/>
        <v>550</v>
      </c>
      <c r="M59" s="21">
        <f t="shared" si="28"/>
        <v>550</v>
      </c>
      <c r="N59" s="21">
        <f t="shared" si="28"/>
        <v>550</v>
      </c>
    </row>
    <row r="60" spans="1:14" ht="30" x14ac:dyDescent="0.25">
      <c r="A60" s="172"/>
      <c r="B60" s="182"/>
      <c r="C60" s="15" t="s">
        <v>126</v>
      </c>
      <c r="D60" s="17" t="s">
        <v>92</v>
      </c>
      <c r="E60" s="17" t="s">
        <v>61</v>
      </c>
      <c r="F60" s="17" t="s">
        <v>135</v>
      </c>
      <c r="G60" s="17" t="s">
        <v>60</v>
      </c>
      <c r="H60" s="21">
        <f t="shared" si="27"/>
        <v>2170</v>
      </c>
      <c r="I60" s="21">
        <v>250</v>
      </c>
      <c r="J60" s="21"/>
      <c r="K60" s="21">
        <v>420</v>
      </c>
      <c r="L60" s="21">
        <v>500</v>
      </c>
      <c r="M60" s="21">
        <v>500</v>
      </c>
      <c r="N60" s="21">
        <v>500</v>
      </c>
    </row>
    <row r="61" spans="1:14" ht="30" x14ac:dyDescent="0.25">
      <c r="A61" s="172"/>
      <c r="B61" s="182"/>
      <c r="C61" s="15" t="s">
        <v>79</v>
      </c>
      <c r="D61" s="17" t="s">
        <v>92</v>
      </c>
      <c r="E61" s="17" t="s">
        <v>61</v>
      </c>
      <c r="F61" s="17" t="s">
        <v>136</v>
      </c>
      <c r="G61" s="17" t="s">
        <v>60</v>
      </c>
      <c r="H61" s="21">
        <f t="shared" si="27"/>
        <v>40.4</v>
      </c>
      <c r="I61" s="21">
        <v>40.4</v>
      </c>
      <c r="J61" s="21"/>
      <c r="K61" s="21"/>
      <c r="L61" s="21"/>
      <c r="M61" s="21"/>
      <c r="N61" s="21"/>
    </row>
    <row r="62" spans="1:14" ht="30" x14ac:dyDescent="0.25">
      <c r="A62" s="172"/>
      <c r="B62" s="182"/>
      <c r="C62" s="15" t="s">
        <v>127</v>
      </c>
      <c r="D62" s="17" t="s">
        <v>92</v>
      </c>
      <c r="E62" s="17" t="s">
        <v>61</v>
      </c>
      <c r="F62" s="17" t="s">
        <v>90</v>
      </c>
      <c r="G62" s="17" t="s">
        <v>60</v>
      </c>
      <c r="H62" s="14">
        <f t="shared" si="27"/>
        <v>389.05</v>
      </c>
      <c r="I62" s="14">
        <v>29.05</v>
      </c>
      <c r="J62" s="14">
        <v>30</v>
      </c>
      <c r="K62" s="14">
        <v>180</v>
      </c>
      <c r="L62" s="14">
        <v>50</v>
      </c>
      <c r="M62" s="14">
        <v>50</v>
      </c>
      <c r="N62" s="14">
        <v>50</v>
      </c>
    </row>
    <row r="63" spans="1:14" ht="37.5" customHeight="1" x14ac:dyDescent="0.25">
      <c r="A63" s="172">
        <v>18</v>
      </c>
      <c r="B63" s="183" t="s">
        <v>183</v>
      </c>
      <c r="C63" s="22" t="s">
        <v>128</v>
      </c>
      <c r="D63" s="22"/>
      <c r="E63" s="22"/>
      <c r="F63" s="22"/>
      <c r="G63" s="22"/>
      <c r="H63" s="22">
        <f t="shared" si="27"/>
        <v>122054.25000000001</v>
      </c>
      <c r="I63" s="22">
        <f>I67+I76</f>
        <v>22639.29</v>
      </c>
      <c r="J63" s="22">
        <f t="shared" ref="J63:N63" si="29">J67+J76</f>
        <v>21113.84</v>
      </c>
      <c r="K63" s="22">
        <f t="shared" si="29"/>
        <v>20032.800000000003</v>
      </c>
      <c r="L63" s="22">
        <f t="shared" si="29"/>
        <v>19389.300000000003</v>
      </c>
      <c r="M63" s="22">
        <f t="shared" si="29"/>
        <v>19489.300000000003</v>
      </c>
      <c r="N63" s="22">
        <f t="shared" si="29"/>
        <v>19389.72</v>
      </c>
    </row>
    <row r="64" spans="1:14" ht="30" x14ac:dyDescent="0.25">
      <c r="A64" s="172"/>
      <c r="B64" s="183"/>
      <c r="C64" s="23" t="s">
        <v>126</v>
      </c>
      <c r="D64" s="22"/>
      <c r="E64" s="22"/>
      <c r="F64" s="22"/>
      <c r="G64" s="22"/>
      <c r="H64" s="22">
        <f t="shared" si="27"/>
        <v>11255.6</v>
      </c>
      <c r="I64" s="22">
        <f>I77</f>
        <v>6631.6</v>
      </c>
      <c r="J64" s="22">
        <f t="shared" ref="J64:N64" si="30">J77</f>
        <v>4624</v>
      </c>
      <c r="K64" s="22">
        <f t="shared" si="30"/>
        <v>0</v>
      </c>
      <c r="L64" s="22">
        <f t="shared" si="30"/>
        <v>0</v>
      </c>
      <c r="M64" s="22">
        <f t="shared" si="30"/>
        <v>0</v>
      </c>
      <c r="N64" s="22">
        <f t="shared" si="30"/>
        <v>0</v>
      </c>
    </row>
    <row r="65" spans="1:14" ht="30" x14ac:dyDescent="0.25">
      <c r="A65" s="172"/>
      <c r="B65" s="183"/>
      <c r="C65" s="23" t="s">
        <v>79</v>
      </c>
      <c r="D65" s="22"/>
      <c r="E65" s="22"/>
      <c r="F65" s="22"/>
      <c r="G65" s="22"/>
      <c r="H65" s="22">
        <f t="shared" si="27"/>
        <v>108440.43000000002</v>
      </c>
      <c r="I65" s="22">
        <f>I68+I78</f>
        <v>15535.19</v>
      </c>
      <c r="J65" s="22">
        <f t="shared" ref="J65:N65" si="31">J68+J78</f>
        <v>16054.54</v>
      </c>
      <c r="K65" s="22">
        <f t="shared" si="31"/>
        <v>19582.800000000003</v>
      </c>
      <c r="L65" s="22">
        <f t="shared" si="31"/>
        <v>19089.300000000003</v>
      </c>
      <c r="M65" s="22">
        <f t="shared" si="31"/>
        <v>19089.300000000003</v>
      </c>
      <c r="N65" s="22">
        <f t="shared" si="31"/>
        <v>19089.300000000003</v>
      </c>
    </row>
    <row r="66" spans="1:14" ht="30" x14ac:dyDescent="0.25">
      <c r="A66" s="172"/>
      <c r="B66" s="183"/>
      <c r="C66" s="23" t="s">
        <v>127</v>
      </c>
      <c r="D66" s="22"/>
      <c r="E66" s="22"/>
      <c r="F66" s="22"/>
      <c r="G66" s="22"/>
      <c r="H66" s="22">
        <f t="shared" si="27"/>
        <v>2358.2200000000003</v>
      </c>
      <c r="I66" s="22">
        <f>I69</f>
        <v>472.5</v>
      </c>
      <c r="J66" s="22">
        <f t="shared" ref="J66:N66" si="32">J69</f>
        <v>435.3</v>
      </c>
      <c r="K66" s="22">
        <f t="shared" si="32"/>
        <v>450</v>
      </c>
      <c r="L66" s="22">
        <f t="shared" si="32"/>
        <v>300</v>
      </c>
      <c r="M66" s="22">
        <f t="shared" si="32"/>
        <v>400</v>
      </c>
      <c r="N66" s="22">
        <f t="shared" si="32"/>
        <v>300.42</v>
      </c>
    </row>
    <row r="67" spans="1:14" ht="15" customHeight="1" x14ac:dyDescent="0.25">
      <c r="A67" s="172">
        <v>19</v>
      </c>
      <c r="B67" s="181" t="s">
        <v>184</v>
      </c>
      <c r="C67" s="14" t="s">
        <v>128</v>
      </c>
      <c r="D67" s="14"/>
      <c r="E67" s="14"/>
      <c r="F67" s="14"/>
      <c r="G67" s="14"/>
      <c r="H67" s="14">
        <f t="shared" ref="H67:H70" si="33">I67+J67+K67+L67+M67+N67</f>
        <v>9149.9599999999991</v>
      </c>
      <c r="I67" s="14">
        <f>I68+I69</f>
        <v>1866.3</v>
      </c>
      <c r="J67" s="14">
        <f t="shared" ref="J67:N67" si="34">J68+J69</f>
        <v>1739.74</v>
      </c>
      <c r="K67" s="14">
        <f t="shared" si="34"/>
        <v>1843.5</v>
      </c>
      <c r="L67" s="14">
        <f t="shared" si="34"/>
        <v>1200</v>
      </c>
      <c r="M67" s="14">
        <f t="shared" si="34"/>
        <v>1300</v>
      </c>
      <c r="N67" s="14">
        <f t="shared" si="34"/>
        <v>1200.42</v>
      </c>
    </row>
    <row r="68" spans="1:14" ht="30" customHeight="1" x14ac:dyDescent="0.25">
      <c r="A68" s="172"/>
      <c r="B68" s="181"/>
      <c r="C68" s="15" t="s">
        <v>79</v>
      </c>
      <c r="D68" s="14"/>
      <c r="E68" s="14"/>
      <c r="F68" s="14"/>
      <c r="G68" s="14"/>
      <c r="H68" s="14">
        <f t="shared" si="33"/>
        <v>6791.74</v>
      </c>
      <c r="I68" s="14">
        <f>I71</f>
        <v>1393.8</v>
      </c>
      <c r="J68" s="14">
        <f t="shared" ref="J68:N68" si="35">J71</f>
        <v>1304.44</v>
      </c>
      <c r="K68" s="14">
        <f t="shared" si="35"/>
        <v>1393.5</v>
      </c>
      <c r="L68" s="14">
        <f t="shared" si="35"/>
        <v>900</v>
      </c>
      <c r="M68" s="14">
        <f t="shared" si="35"/>
        <v>900</v>
      </c>
      <c r="N68" s="14">
        <f t="shared" si="35"/>
        <v>900</v>
      </c>
    </row>
    <row r="69" spans="1:14" ht="30" x14ac:dyDescent="0.25">
      <c r="A69" s="172"/>
      <c r="B69" s="181"/>
      <c r="C69" s="15" t="s">
        <v>127</v>
      </c>
      <c r="D69" s="14"/>
      <c r="E69" s="14"/>
      <c r="F69" s="14"/>
      <c r="G69" s="14"/>
      <c r="H69" s="14">
        <f t="shared" si="33"/>
        <v>2358.2200000000003</v>
      </c>
      <c r="I69" s="14">
        <f>I72+I73+I74+I75</f>
        <v>472.5</v>
      </c>
      <c r="J69" s="14">
        <f t="shared" ref="J69:N69" si="36">J72+J73+J74+J75</f>
        <v>435.3</v>
      </c>
      <c r="K69" s="14">
        <f t="shared" si="36"/>
        <v>450</v>
      </c>
      <c r="L69" s="14">
        <f t="shared" si="36"/>
        <v>300</v>
      </c>
      <c r="M69" s="14">
        <f t="shared" si="36"/>
        <v>400</v>
      </c>
      <c r="N69" s="14">
        <f t="shared" si="36"/>
        <v>300.42</v>
      </c>
    </row>
    <row r="70" spans="1:14" x14ac:dyDescent="0.25">
      <c r="A70" s="172">
        <v>20</v>
      </c>
      <c r="B70" s="176" t="s">
        <v>42</v>
      </c>
      <c r="C70" s="14" t="s">
        <v>128</v>
      </c>
      <c r="D70" s="14"/>
      <c r="E70" s="14"/>
      <c r="F70" s="14"/>
      <c r="G70" s="14"/>
      <c r="H70" s="14">
        <f t="shared" si="33"/>
        <v>9149.9599999999991</v>
      </c>
      <c r="I70" s="14">
        <f>I71+I72</f>
        <v>1866.3</v>
      </c>
      <c r="J70" s="14">
        <f t="shared" ref="J70:N70" si="37">J71+J72</f>
        <v>1739.74</v>
      </c>
      <c r="K70" s="14">
        <f t="shared" si="37"/>
        <v>1843.5</v>
      </c>
      <c r="L70" s="14">
        <f t="shared" si="37"/>
        <v>1200</v>
      </c>
      <c r="M70" s="14">
        <f t="shared" si="37"/>
        <v>1300</v>
      </c>
      <c r="N70" s="14">
        <f t="shared" si="37"/>
        <v>1200.42</v>
      </c>
    </row>
    <row r="71" spans="1:14" ht="30" x14ac:dyDescent="0.25">
      <c r="A71" s="172"/>
      <c r="B71" s="176"/>
      <c r="C71" s="15" t="s">
        <v>79</v>
      </c>
      <c r="D71" s="17" t="s">
        <v>56</v>
      </c>
      <c r="E71" s="17" t="s">
        <v>104</v>
      </c>
      <c r="F71" s="17" t="s">
        <v>107</v>
      </c>
      <c r="G71" s="17" t="s">
        <v>60</v>
      </c>
      <c r="H71" s="14">
        <f t="shared" ref="H71" si="38">I71+J71+K71+L71+M71+N71</f>
        <v>6791.74</v>
      </c>
      <c r="I71" s="14">
        <v>1393.8</v>
      </c>
      <c r="J71" s="14">
        <v>1304.44</v>
      </c>
      <c r="K71" s="14">
        <v>1393.5</v>
      </c>
      <c r="L71" s="14">
        <v>900</v>
      </c>
      <c r="M71" s="14">
        <v>900</v>
      </c>
      <c r="N71" s="14">
        <v>900</v>
      </c>
    </row>
    <row r="72" spans="1:14" ht="46.5" customHeight="1" x14ac:dyDescent="0.25">
      <c r="A72" s="172"/>
      <c r="B72" s="176"/>
      <c r="C72" s="15" t="s">
        <v>127</v>
      </c>
      <c r="D72" s="17" t="s">
        <v>56</v>
      </c>
      <c r="E72" s="17" t="s">
        <v>104</v>
      </c>
      <c r="F72" s="17" t="s">
        <v>105</v>
      </c>
      <c r="G72" s="17" t="s">
        <v>106</v>
      </c>
      <c r="H72" s="14">
        <f>I72+J72+K72+L72+M72+N72</f>
        <v>2358.2200000000003</v>
      </c>
      <c r="I72" s="14">
        <v>472.5</v>
      </c>
      <c r="J72" s="14">
        <v>435.3</v>
      </c>
      <c r="K72" s="14">
        <v>450</v>
      </c>
      <c r="L72" s="14">
        <v>300</v>
      </c>
      <c r="M72" s="14">
        <v>400</v>
      </c>
      <c r="N72" s="14">
        <v>300.42</v>
      </c>
    </row>
    <row r="73" spans="1:14" ht="37.5" x14ac:dyDescent="0.3">
      <c r="A73" s="171">
        <v>22</v>
      </c>
      <c r="B73" s="175" t="s">
        <v>43</v>
      </c>
      <c r="C73" s="15" t="s">
        <v>127</v>
      </c>
      <c r="D73" s="17" t="s">
        <v>56</v>
      </c>
      <c r="E73" s="17" t="s">
        <v>104</v>
      </c>
      <c r="F73" s="17" t="s">
        <v>105</v>
      </c>
      <c r="G73" s="17" t="s">
        <v>106</v>
      </c>
      <c r="H73" s="14"/>
      <c r="I73" s="14"/>
      <c r="J73" s="14"/>
      <c r="K73" s="14"/>
      <c r="L73" s="14"/>
      <c r="M73" s="14"/>
      <c r="N73" s="14"/>
    </row>
    <row r="74" spans="1:14" ht="37.5" x14ac:dyDescent="0.3">
      <c r="A74" s="171">
        <v>23</v>
      </c>
      <c r="B74" s="184" t="s">
        <v>44</v>
      </c>
      <c r="C74" s="15" t="s">
        <v>127</v>
      </c>
      <c r="D74" s="17" t="s">
        <v>56</v>
      </c>
      <c r="E74" s="17" t="s">
        <v>104</v>
      </c>
      <c r="F74" s="17" t="s">
        <v>105</v>
      </c>
      <c r="G74" s="17" t="s">
        <v>106</v>
      </c>
      <c r="H74" s="14"/>
      <c r="I74" s="14"/>
      <c r="J74" s="14"/>
      <c r="K74" s="14"/>
      <c r="L74" s="14"/>
      <c r="M74" s="14"/>
      <c r="N74" s="14"/>
    </row>
    <row r="75" spans="1:14" ht="56.25" x14ac:dyDescent="0.3">
      <c r="A75" s="171">
        <v>24</v>
      </c>
      <c r="B75" s="175" t="s">
        <v>69</v>
      </c>
      <c r="C75" s="15" t="s">
        <v>127</v>
      </c>
      <c r="D75" s="17" t="s">
        <v>56</v>
      </c>
      <c r="E75" s="17" t="s">
        <v>104</v>
      </c>
      <c r="F75" s="17" t="s">
        <v>108</v>
      </c>
      <c r="G75" s="17" t="s">
        <v>60</v>
      </c>
      <c r="H75" s="14">
        <f t="shared" ref="H75:H78" si="39">I75+J75+K75+L75+M75+N75</f>
        <v>0</v>
      </c>
      <c r="I75" s="14"/>
      <c r="J75" s="14"/>
      <c r="K75" s="14"/>
      <c r="L75" s="14"/>
      <c r="M75" s="14"/>
      <c r="N75" s="14"/>
    </row>
    <row r="76" spans="1:14" ht="33" customHeight="1" x14ac:dyDescent="0.25">
      <c r="A76" s="172">
        <v>25</v>
      </c>
      <c r="B76" s="185" t="s">
        <v>185</v>
      </c>
      <c r="C76" s="9" t="s">
        <v>128</v>
      </c>
      <c r="D76" s="17"/>
      <c r="E76" s="17"/>
      <c r="F76" s="17"/>
      <c r="G76" s="17"/>
      <c r="H76" s="14">
        <f t="shared" si="39"/>
        <v>112904.29000000001</v>
      </c>
      <c r="I76" s="14">
        <f>I77+I78</f>
        <v>20772.990000000002</v>
      </c>
      <c r="J76" s="14">
        <f t="shared" ref="J76:N76" si="40">J77+J78</f>
        <v>19374.099999999999</v>
      </c>
      <c r="K76" s="14">
        <f t="shared" si="40"/>
        <v>18189.300000000003</v>
      </c>
      <c r="L76" s="14">
        <f t="shared" si="40"/>
        <v>18189.300000000003</v>
      </c>
      <c r="M76" s="14">
        <f t="shared" si="40"/>
        <v>18189.300000000003</v>
      </c>
      <c r="N76" s="14">
        <f t="shared" si="40"/>
        <v>18189.300000000003</v>
      </c>
    </row>
    <row r="77" spans="1:14" ht="30" x14ac:dyDescent="0.25">
      <c r="A77" s="172"/>
      <c r="B77" s="185"/>
      <c r="C77" s="15" t="s">
        <v>179</v>
      </c>
      <c r="D77" s="17"/>
      <c r="E77" s="17"/>
      <c r="F77" s="17"/>
      <c r="G77" s="17"/>
      <c r="H77" s="14">
        <f t="shared" si="39"/>
        <v>11255.6</v>
      </c>
      <c r="I77" s="14">
        <f>I85</f>
        <v>6631.6</v>
      </c>
      <c r="J77" s="14">
        <f t="shared" ref="J77:N77" si="41">J85</f>
        <v>4624</v>
      </c>
      <c r="K77" s="14">
        <f t="shared" si="41"/>
        <v>0</v>
      </c>
      <c r="L77" s="14">
        <f t="shared" si="41"/>
        <v>0</v>
      </c>
      <c r="M77" s="14">
        <f t="shared" si="41"/>
        <v>0</v>
      </c>
      <c r="N77" s="14">
        <f t="shared" si="41"/>
        <v>0</v>
      </c>
    </row>
    <row r="78" spans="1:14" ht="34.5" customHeight="1" x14ac:dyDescent="0.25">
      <c r="A78" s="172"/>
      <c r="B78" s="185"/>
      <c r="C78" s="15" t="s">
        <v>79</v>
      </c>
      <c r="D78" s="14"/>
      <c r="E78" s="14"/>
      <c r="F78" s="14"/>
      <c r="G78" s="14"/>
      <c r="H78" s="14">
        <f t="shared" si="39"/>
        <v>101648.69000000002</v>
      </c>
      <c r="I78" s="14">
        <f>I79+I80+I81+I82+I83+I86</f>
        <v>14141.390000000001</v>
      </c>
      <c r="J78" s="14">
        <f t="shared" ref="J78:N78" si="42">J79+J80+J81+J82+J83+J86</f>
        <v>14750.1</v>
      </c>
      <c r="K78" s="14">
        <f t="shared" si="42"/>
        <v>18189.300000000003</v>
      </c>
      <c r="L78" s="14">
        <f t="shared" si="42"/>
        <v>18189.300000000003</v>
      </c>
      <c r="M78" s="14">
        <f t="shared" si="42"/>
        <v>18189.300000000003</v>
      </c>
      <c r="N78" s="14">
        <f t="shared" si="42"/>
        <v>18189.300000000003</v>
      </c>
    </row>
    <row r="79" spans="1:14" ht="56.25" x14ac:dyDescent="0.3">
      <c r="A79" s="186">
        <v>26</v>
      </c>
      <c r="B79" s="175" t="s">
        <v>70</v>
      </c>
      <c r="C79" s="15" t="s">
        <v>79</v>
      </c>
      <c r="D79" s="17" t="s">
        <v>56</v>
      </c>
      <c r="E79" s="17" t="s">
        <v>98</v>
      </c>
      <c r="F79" s="17" t="s">
        <v>109</v>
      </c>
      <c r="G79" s="19" t="s">
        <v>110</v>
      </c>
      <c r="H79" s="14">
        <f t="shared" ref="H79:H83" si="43">I79+J79+K79+L79+M79+N79</f>
        <v>6228.59</v>
      </c>
      <c r="I79" s="14">
        <v>1038.0899999999999</v>
      </c>
      <c r="J79" s="14">
        <v>1038.0999999999999</v>
      </c>
      <c r="K79" s="14">
        <v>1038.0999999999999</v>
      </c>
      <c r="L79" s="14">
        <v>1038.0999999999999</v>
      </c>
      <c r="M79" s="14">
        <v>1038.0999999999999</v>
      </c>
      <c r="N79" s="14">
        <v>1038.0999999999999</v>
      </c>
    </row>
    <row r="80" spans="1:14" ht="56.25" x14ac:dyDescent="0.3">
      <c r="A80" s="171">
        <v>27</v>
      </c>
      <c r="B80" s="175" t="s">
        <v>71</v>
      </c>
      <c r="C80" s="15" t="s">
        <v>79</v>
      </c>
      <c r="D80" s="17" t="s">
        <v>56</v>
      </c>
      <c r="E80" s="17" t="s">
        <v>59</v>
      </c>
      <c r="F80" s="17" t="s">
        <v>111</v>
      </c>
      <c r="G80" s="17" t="s">
        <v>112</v>
      </c>
      <c r="H80" s="14">
        <f t="shared" si="43"/>
        <v>66828.100000000006</v>
      </c>
      <c r="I80" s="14">
        <v>10022.700000000001</v>
      </c>
      <c r="J80" s="14">
        <v>10326.200000000001</v>
      </c>
      <c r="K80" s="14">
        <v>11619.8</v>
      </c>
      <c r="L80" s="14">
        <v>11619.8</v>
      </c>
      <c r="M80" s="14">
        <v>11619.8</v>
      </c>
      <c r="N80" s="14">
        <v>11619.8</v>
      </c>
    </row>
    <row r="81" spans="1:14" ht="56.25" x14ac:dyDescent="0.25">
      <c r="A81" s="171">
        <v>28</v>
      </c>
      <c r="B81" s="187" t="s">
        <v>178</v>
      </c>
      <c r="C81" s="15" t="s">
        <v>79</v>
      </c>
      <c r="D81" s="17"/>
      <c r="E81" s="17"/>
      <c r="F81" s="17"/>
      <c r="G81" s="17"/>
      <c r="H81" s="14"/>
      <c r="I81" s="14"/>
      <c r="J81" s="14"/>
      <c r="K81" s="14"/>
      <c r="L81" s="14"/>
      <c r="M81" s="14"/>
      <c r="N81" s="14"/>
    </row>
    <row r="82" spans="1:14" ht="56.25" x14ac:dyDescent="0.3">
      <c r="A82" s="171">
        <v>29</v>
      </c>
      <c r="B82" s="188" t="s">
        <v>73</v>
      </c>
      <c r="C82" s="15" t="s">
        <v>79</v>
      </c>
      <c r="D82" s="17" t="s">
        <v>56</v>
      </c>
      <c r="E82" s="17" t="s">
        <v>59</v>
      </c>
      <c r="F82" s="17" t="s">
        <v>113</v>
      </c>
      <c r="G82" s="17" t="s">
        <v>63</v>
      </c>
      <c r="H82" s="14">
        <f t="shared" si="43"/>
        <v>579.59999999999991</v>
      </c>
      <c r="I82" s="14">
        <v>0</v>
      </c>
      <c r="J82" s="14">
        <v>54.8</v>
      </c>
      <c r="K82" s="14">
        <v>131.19999999999999</v>
      </c>
      <c r="L82" s="14">
        <v>131.19999999999999</v>
      </c>
      <c r="M82" s="14">
        <v>131.19999999999999</v>
      </c>
      <c r="N82" s="14">
        <v>131.19999999999999</v>
      </c>
    </row>
    <row r="83" spans="1:14" ht="49.5" customHeight="1" x14ac:dyDescent="0.25">
      <c r="A83" s="171">
        <v>30</v>
      </c>
      <c r="B83" s="189" t="s">
        <v>74</v>
      </c>
      <c r="C83" s="15" t="s">
        <v>79</v>
      </c>
      <c r="D83" s="17" t="s">
        <v>56</v>
      </c>
      <c r="E83" s="17" t="s">
        <v>59</v>
      </c>
      <c r="F83" s="17" t="s">
        <v>109</v>
      </c>
      <c r="G83" s="17" t="s">
        <v>63</v>
      </c>
      <c r="H83" s="14">
        <f t="shared" si="43"/>
        <v>4812.3999999999996</v>
      </c>
      <c r="I83" s="14">
        <v>776.2</v>
      </c>
      <c r="J83" s="14">
        <v>931.4</v>
      </c>
      <c r="K83" s="14">
        <v>776.2</v>
      </c>
      <c r="L83" s="14">
        <v>776.2</v>
      </c>
      <c r="M83" s="14">
        <v>776.2</v>
      </c>
      <c r="N83" s="14">
        <v>776.2</v>
      </c>
    </row>
    <row r="84" spans="1:14" ht="45.75" customHeight="1" x14ac:dyDescent="0.25">
      <c r="A84" s="172">
        <v>31</v>
      </c>
      <c r="B84" s="190" t="s">
        <v>75</v>
      </c>
      <c r="C84" s="9" t="s">
        <v>128</v>
      </c>
      <c r="D84" s="9"/>
      <c r="E84" s="9"/>
      <c r="F84" s="9"/>
      <c r="G84" s="9"/>
      <c r="H84" s="9">
        <f>H85+H86</f>
        <v>34455.599999999999</v>
      </c>
      <c r="I84" s="9">
        <f>I85+I86</f>
        <v>8936</v>
      </c>
      <c r="J84" s="9">
        <f>J85+J86</f>
        <v>7023.6</v>
      </c>
      <c r="K84" s="9">
        <f t="shared" ref="K84:N84" si="44">K85+K86</f>
        <v>4624</v>
      </c>
      <c r="L84" s="9">
        <f t="shared" si="44"/>
        <v>4624</v>
      </c>
      <c r="M84" s="9">
        <f t="shared" si="44"/>
        <v>4624</v>
      </c>
      <c r="N84" s="9">
        <f t="shared" si="44"/>
        <v>4624</v>
      </c>
    </row>
    <row r="85" spans="1:14" ht="30" x14ac:dyDescent="0.25">
      <c r="A85" s="172"/>
      <c r="B85" s="190"/>
      <c r="C85" s="15" t="s">
        <v>126</v>
      </c>
      <c r="D85" s="17" t="s">
        <v>56</v>
      </c>
      <c r="E85" s="17" t="s">
        <v>59</v>
      </c>
      <c r="F85" s="17" t="s">
        <v>115</v>
      </c>
      <c r="G85" s="49" t="s">
        <v>210</v>
      </c>
      <c r="H85" s="14">
        <f t="shared" ref="H85:H86" si="45">I85+J85+K85+L85+M85+N85</f>
        <v>11255.6</v>
      </c>
      <c r="I85" s="14">
        <v>6631.6</v>
      </c>
      <c r="J85" s="14">
        <v>4624</v>
      </c>
      <c r="K85" s="14"/>
      <c r="L85" s="14"/>
      <c r="M85" s="14"/>
      <c r="N85" s="14"/>
    </row>
    <row r="86" spans="1:14" ht="30" x14ac:dyDescent="0.25">
      <c r="A86" s="172"/>
      <c r="B86" s="190"/>
      <c r="C86" s="15" t="s">
        <v>79</v>
      </c>
      <c r="D86" s="17" t="s">
        <v>56</v>
      </c>
      <c r="E86" s="17" t="s">
        <v>59</v>
      </c>
      <c r="F86" s="19" t="s">
        <v>114</v>
      </c>
      <c r="G86" s="49" t="s">
        <v>210</v>
      </c>
      <c r="H86" s="14">
        <f t="shared" si="45"/>
        <v>23200</v>
      </c>
      <c r="I86" s="14">
        <v>2304.4</v>
      </c>
      <c r="J86" s="14">
        <v>2399.6</v>
      </c>
      <c r="K86" s="14">
        <v>4624</v>
      </c>
      <c r="L86" s="14">
        <v>4624</v>
      </c>
      <c r="M86" s="14">
        <v>4624</v>
      </c>
      <c r="N86" s="14">
        <v>4624</v>
      </c>
    </row>
    <row r="87" spans="1:14" ht="18.75" x14ac:dyDescent="0.25">
      <c r="A87" s="171">
        <v>32</v>
      </c>
      <c r="B87" s="19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ht="70.5" customHeight="1" x14ac:dyDescent="0.25">
      <c r="A88" s="171">
        <v>33</v>
      </c>
      <c r="B88" s="192" t="s">
        <v>186</v>
      </c>
      <c r="C88" s="15" t="s">
        <v>127</v>
      </c>
      <c r="D88" s="24" t="s">
        <v>56</v>
      </c>
      <c r="E88" s="24" t="s">
        <v>98</v>
      </c>
      <c r="F88" s="25"/>
      <c r="G88" s="24"/>
      <c r="H88" s="26">
        <f>I88+J88+K88+L88+M88+N88</f>
        <v>72712.200000000012</v>
      </c>
      <c r="I88" s="26">
        <f>I89+I91</f>
        <v>11725.599999999999</v>
      </c>
      <c r="J88" s="26">
        <f t="shared" ref="J88:N88" si="46">J89+J91</f>
        <v>12113.2</v>
      </c>
      <c r="K88" s="26">
        <f t="shared" si="46"/>
        <v>13831</v>
      </c>
      <c r="L88" s="26">
        <f t="shared" si="46"/>
        <v>11680.8</v>
      </c>
      <c r="M88" s="26">
        <f t="shared" si="46"/>
        <v>11680.8</v>
      </c>
      <c r="N88" s="26">
        <f t="shared" si="46"/>
        <v>11680.8</v>
      </c>
    </row>
    <row r="89" spans="1:14" s="1" customFormat="1" ht="45.75" x14ac:dyDescent="0.3">
      <c r="A89" s="193">
        <v>34</v>
      </c>
      <c r="B89" s="194" t="s">
        <v>187</v>
      </c>
      <c r="C89" s="15" t="s">
        <v>127</v>
      </c>
      <c r="D89" s="17" t="s">
        <v>56</v>
      </c>
      <c r="E89" s="17" t="s">
        <v>98</v>
      </c>
      <c r="F89" s="17" t="s">
        <v>116</v>
      </c>
      <c r="G89" s="19" t="s">
        <v>117</v>
      </c>
      <c r="H89" s="20">
        <f t="shared" ref="H89:H90" si="47">I89+J89+K89+L89+M89+N89</f>
        <v>22897</v>
      </c>
      <c r="I89" s="20">
        <f>I90</f>
        <v>3704.2</v>
      </c>
      <c r="J89" s="20">
        <f t="shared" ref="J89:N89" si="48">J90</f>
        <v>3832.8</v>
      </c>
      <c r="K89" s="20">
        <f t="shared" si="48"/>
        <v>3960</v>
      </c>
      <c r="L89" s="20">
        <f t="shared" si="48"/>
        <v>3800</v>
      </c>
      <c r="M89" s="20">
        <f t="shared" si="48"/>
        <v>3800</v>
      </c>
      <c r="N89" s="20">
        <f t="shared" si="48"/>
        <v>3800</v>
      </c>
    </row>
    <row r="90" spans="1:14" s="1" customFormat="1" ht="45.75" x14ac:dyDescent="0.3">
      <c r="A90" s="193">
        <v>35</v>
      </c>
      <c r="B90" s="194" t="s">
        <v>76</v>
      </c>
      <c r="C90" s="15" t="s">
        <v>127</v>
      </c>
      <c r="D90" s="17" t="s">
        <v>56</v>
      </c>
      <c r="E90" s="17" t="s">
        <v>98</v>
      </c>
      <c r="F90" s="17" t="s">
        <v>116</v>
      </c>
      <c r="G90" s="19" t="s">
        <v>117</v>
      </c>
      <c r="H90" s="14">
        <f t="shared" si="47"/>
        <v>22897</v>
      </c>
      <c r="I90" s="14">
        <v>3704.2</v>
      </c>
      <c r="J90" s="14">
        <v>3832.8</v>
      </c>
      <c r="K90" s="14">
        <v>3960</v>
      </c>
      <c r="L90" s="14">
        <v>3800</v>
      </c>
      <c r="M90" s="14">
        <v>3800</v>
      </c>
      <c r="N90" s="14">
        <v>3800</v>
      </c>
    </row>
    <row r="91" spans="1:14" s="1" customFormat="1" ht="45.75" customHeight="1" x14ac:dyDescent="0.25">
      <c r="A91" s="193">
        <v>36</v>
      </c>
      <c r="B91" s="195" t="s">
        <v>77</v>
      </c>
      <c r="C91" s="15" t="s">
        <v>127</v>
      </c>
      <c r="D91" s="17" t="s">
        <v>56</v>
      </c>
      <c r="E91" s="17" t="s">
        <v>98</v>
      </c>
      <c r="F91" s="17"/>
      <c r="G91" s="19" t="s">
        <v>125</v>
      </c>
      <c r="H91" s="20">
        <f>H92+H93+H94+H95</f>
        <v>49815.199999999997</v>
      </c>
      <c r="I91" s="20">
        <f>I92+I93+I94+I95</f>
        <v>8021.4</v>
      </c>
      <c r="J91" s="20">
        <f t="shared" ref="J91:N91" si="49">J92+J93+J94+J95</f>
        <v>8280.4</v>
      </c>
      <c r="K91" s="20">
        <f t="shared" si="49"/>
        <v>9871</v>
      </c>
      <c r="L91" s="20">
        <f t="shared" si="49"/>
        <v>7880.8</v>
      </c>
      <c r="M91" s="20">
        <f t="shared" si="49"/>
        <v>7880.8</v>
      </c>
      <c r="N91" s="20">
        <f t="shared" si="49"/>
        <v>7880.8</v>
      </c>
    </row>
    <row r="92" spans="1:14" s="1" customFormat="1" ht="45" x14ac:dyDescent="0.25">
      <c r="A92" s="170">
        <v>37</v>
      </c>
      <c r="B92" s="196" t="s">
        <v>130</v>
      </c>
      <c r="C92" s="15" t="s">
        <v>127</v>
      </c>
      <c r="D92" s="17" t="s">
        <v>56</v>
      </c>
      <c r="E92" s="17" t="s">
        <v>98</v>
      </c>
      <c r="F92" s="17" t="s">
        <v>118</v>
      </c>
      <c r="G92" s="19" t="s">
        <v>119</v>
      </c>
      <c r="H92" s="14">
        <f t="shared" ref="H92:H95" si="50">I92+J92+K92+L92+M92+N92</f>
        <v>8895</v>
      </c>
      <c r="I92" s="14">
        <v>1229.8</v>
      </c>
      <c r="J92" s="14">
        <v>1524.7</v>
      </c>
      <c r="K92" s="14">
        <v>2383</v>
      </c>
      <c r="L92" s="14">
        <v>1252.5</v>
      </c>
      <c r="M92" s="14">
        <v>1252.5</v>
      </c>
      <c r="N92" s="14">
        <v>1252.5</v>
      </c>
    </row>
    <row r="93" spans="1:14" s="1" customFormat="1" ht="30" x14ac:dyDescent="0.25">
      <c r="A93" s="170"/>
      <c r="B93" s="196"/>
      <c r="C93" s="15" t="s">
        <v>127</v>
      </c>
      <c r="D93" s="17" t="s">
        <v>56</v>
      </c>
      <c r="E93" s="17" t="s">
        <v>98</v>
      </c>
      <c r="F93" s="17" t="s">
        <v>120</v>
      </c>
      <c r="G93" s="19" t="s">
        <v>121</v>
      </c>
      <c r="H93" s="14">
        <f t="shared" si="50"/>
        <v>37997.9</v>
      </c>
      <c r="I93" s="14">
        <v>5921.3</v>
      </c>
      <c r="J93" s="14">
        <v>6113.7</v>
      </c>
      <c r="K93" s="14">
        <v>6888</v>
      </c>
      <c r="L93" s="14">
        <v>6358.3</v>
      </c>
      <c r="M93" s="14">
        <v>6358.3</v>
      </c>
      <c r="N93" s="14">
        <v>6358.3</v>
      </c>
    </row>
    <row r="94" spans="1:14" s="1" customFormat="1" ht="42.75" customHeight="1" x14ac:dyDescent="0.25">
      <c r="A94" s="170"/>
      <c r="B94" s="196"/>
      <c r="C94" s="15" t="s">
        <v>127</v>
      </c>
      <c r="D94" s="17" t="s">
        <v>56</v>
      </c>
      <c r="E94" s="17" t="s">
        <v>98</v>
      </c>
      <c r="F94" s="17" t="s">
        <v>122</v>
      </c>
      <c r="G94" s="19" t="s">
        <v>123</v>
      </c>
      <c r="H94" s="14">
        <f t="shared" si="50"/>
        <v>1049.5999999999999</v>
      </c>
      <c r="I94" s="14">
        <v>672.4</v>
      </c>
      <c r="J94" s="14">
        <v>377.2</v>
      </c>
      <c r="K94" s="14"/>
      <c r="L94" s="14"/>
      <c r="M94" s="14"/>
      <c r="N94" s="14"/>
    </row>
    <row r="95" spans="1:14" s="1" customFormat="1" ht="45" x14ac:dyDescent="0.25">
      <c r="A95" s="193">
        <v>38</v>
      </c>
      <c r="B95" s="38" t="s">
        <v>208</v>
      </c>
      <c r="C95" s="15" t="s">
        <v>127</v>
      </c>
      <c r="D95" s="17" t="s">
        <v>56</v>
      </c>
      <c r="E95" s="17" t="s">
        <v>98</v>
      </c>
      <c r="F95" s="17" t="s">
        <v>101</v>
      </c>
      <c r="G95" s="19" t="s">
        <v>124</v>
      </c>
      <c r="H95" s="20">
        <f t="shared" si="50"/>
        <v>1872.7</v>
      </c>
      <c r="I95" s="20">
        <v>197.9</v>
      </c>
      <c r="J95" s="20">
        <v>264.8</v>
      </c>
      <c r="K95" s="20">
        <v>600</v>
      </c>
      <c r="L95" s="20">
        <v>270</v>
      </c>
      <c r="M95" s="20">
        <v>270</v>
      </c>
      <c r="N95" s="20">
        <v>270</v>
      </c>
    </row>
    <row r="96" spans="1:14" s="1" customFormat="1" x14ac:dyDescent="0.25">
      <c r="A96" s="10"/>
    </row>
    <row r="97" spans="1:1" s="1" customFormat="1" x14ac:dyDescent="0.25">
      <c r="A97" s="10"/>
    </row>
    <row r="98" spans="1:1" s="1" customFormat="1" x14ac:dyDescent="0.25">
      <c r="A98" s="10"/>
    </row>
  </sheetData>
  <mergeCells count="49">
    <mergeCell ref="A6:A8"/>
    <mergeCell ref="C5:I5"/>
    <mergeCell ref="D6:G7"/>
    <mergeCell ref="B43:B46"/>
    <mergeCell ref="B41:B42"/>
    <mergeCell ref="B29:B32"/>
    <mergeCell ref="H6:H8"/>
    <mergeCell ref="C6:C8"/>
    <mergeCell ref="B6:B8"/>
    <mergeCell ref="I6:N6"/>
    <mergeCell ref="I7:I8"/>
    <mergeCell ref="J7:J8"/>
    <mergeCell ref="K7:K8"/>
    <mergeCell ref="L7:L8"/>
    <mergeCell ref="M7:M8"/>
    <mergeCell ref="N7:N8"/>
    <mergeCell ref="B92:B94"/>
    <mergeCell ref="B70:B72"/>
    <mergeCell ref="B84:B86"/>
    <mergeCell ref="B10:B13"/>
    <mergeCell ref="B14:B17"/>
    <mergeCell ref="B18:B21"/>
    <mergeCell ref="B25:B28"/>
    <mergeCell ref="B55:B58"/>
    <mergeCell ref="B59:B62"/>
    <mergeCell ref="B67:B69"/>
    <mergeCell ref="B76:B78"/>
    <mergeCell ref="B47:B50"/>
    <mergeCell ref="B33:B34"/>
    <mergeCell ref="B35:B40"/>
    <mergeCell ref="A63:A66"/>
    <mergeCell ref="A59:A62"/>
    <mergeCell ref="A55:A58"/>
    <mergeCell ref="A47:A50"/>
    <mergeCell ref="A92:A94"/>
    <mergeCell ref="A84:A86"/>
    <mergeCell ref="A76:A78"/>
    <mergeCell ref="A67:A69"/>
    <mergeCell ref="A70:A72"/>
    <mergeCell ref="A43:A46"/>
    <mergeCell ref="A41:A42"/>
    <mergeCell ref="A35:A40"/>
    <mergeCell ref="A33:A34"/>
    <mergeCell ref="A29:A32"/>
    <mergeCell ref="A25:A28"/>
    <mergeCell ref="A18:A21"/>
    <mergeCell ref="A14:A17"/>
    <mergeCell ref="A10:A13"/>
    <mergeCell ref="A22:A24"/>
  </mergeCells>
  <pageMargins left="0.70866141732283472" right="0.11811023622047245" top="0.74803149606299213" bottom="0.27559055118110237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workbookViewId="0">
      <selection activeCell="D18" sqref="D18"/>
    </sheetView>
  </sheetViews>
  <sheetFormatPr defaultRowHeight="15" x14ac:dyDescent="0.25"/>
  <cols>
    <col min="1" max="1" width="8.28515625" customWidth="1"/>
    <col min="2" max="2" width="48.85546875" customWidth="1"/>
    <col min="3" max="3" width="8.42578125" customWidth="1"/>
    <col min="4" max="9" width="9.28515625" bestFit="1" customWidth="1"/>
    <col min="10" max="10" width="10.42578125" customWidth="1"/>
    <col min="11" max="11" width="9.5703125" bestFit="1" customWidth="1"/>
    <col min="12" max="14" width="9.28515625" bestFit="1" customWidth="1"/>
    <col min="15" max="15" width="10.140625" customWidth="1"/>
  </cols>
  <sheetData>
    <row r="1" spans="1:15" s="31" customFormat="1" x14ac:dyDescent="0.25">
      <c r="J1" s="31" t="s">
        <v>18</v>
      </c>
    </row>
    <row r="2" spans="1:15" s="31" customFormat="1" x14ac:dyDescent="0.25">
      <c r="J2" s="31" t="s">
        <v>4</v>
      </c>
    </row>
    <row r="3" spans="1:15" s="31" customFormat="1" x14ac:dyDescent="0.25">
      <c r="J3" s="31" t="s">
        <v>5</v>
      </c>
    </row>
    <row r="4" spans="1:15" s="31" customFormat="1" ht="51" customHeight="1" x14ac:dyDescent="0.25">
      <c r="B4" s="97" t="s">
        <v>19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s="31" customFormat="1" ht="30.75" customHeight="1" x14ac:dyDescent="0.25"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5" s="32" customFormat="1" x14ac:dyDescent="0.25">
      <c r="A6" s="98" t="s">
        <v>0</v>
      </c>
      <c r="B6" s="98" t="s">
        <v>20</v>
      </c>
      <c r="C6" s="98" t="s">
        <v>21</v>
      </c>
      <c r="D6" s="98" t="s">
        <v>22</v>
      </c>
      <c r="E6" s="98"/>
      <c r="F6" s="98"/>
      <c r="G6" s="98"/>
      <c r="H6" s="98"/>
      <c r="I6" s="98"/>
      <c r="J6" s="98" t="s">
        <v>26</v>
      </c>
      <c r="K6" s="98"/>
      <c r="L6" s="98"/>
      <c r="M6" s="98"/>
      <c r="N6" s="98"/>
      <c r="O6" s="98"/>
    </row>
    <row r="7" spans="1:15" s="32" customFormat="1" ht="38.25" customHeight="1" x14ac:dyDescent="0.25">
      <c r="A7" s="98"/>
      <c r="B7" s="98"/>
      <c r="C7" s="98"/>
      <c r="D7" s="33" t="s">
        <v>1</v>
      </c>
      <c r="E7" s="33" t="s">
        <v>23</v>
      </c>
      <c r="F7" s="33" t="s">
        <v>2</v>
      </c>
      <c r="G7" s="33" t="s">
        <v>24</v>
      </c>
      <c r="H7" s="33" t="s">
        <v>3</v>
      </c>
      <c r="I7" s="33" t="s">
        <v>25</v>
      </c>
      <c r="J7" s="33" t="s">
        <v>1</v>
      </c>
      <c r="K7" s="33" t="s">
        <v>23</v>
      </c>
      <c r="L7" s="33" t="s">
        <v>2</v>
      </c>
      <c r="M7" s="33" t="s">
        <v>24</v>
      </c>
      <c r="N7" s="33" t="s">
        <v>3</v>
      </c>
      <c r="O7" s="33" t="s">
        <v>25</v>
      </c>
    </row>
    <row r="8" spans="1:15" s="34" customFormat="1" x14ac:dyDescent="0.25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>
        <v>13</v>
      </c>
      <c r="N8" s="41">
        <v>14</v>
      </c>
      <c r="O8" s="41">
        <v>15</v>
      </c>
    </row>
    <row r="9" spans="1:15" s="32" customFormat="1" ht="43.5" customHeight="1" x14ac:dyDescent="0.25">
      <c r="A9" s="33">
        <v>1</v>
      </c>
      <c r="B9" s="37" t="s">
        <v>78</v>
      </c>
      <c r="C9" s="33"/>
      <c r="D9" s="23">
        <f>D10</f>
        <v>3919</v>
      </c>
      <c r="E9" s="23">
        <f t="shared" ref="E9:O9" si="0">E10</f>
        <v>3580</v>
      </c>
      <c r="F9" s="23">
        <f t="shared" si="0"/>
        <v>3818</v>
      </c>
      <c r="G9" s="23">
        <f t="shared" si="0"/>
        <v>3819</v>
      </c>
      <c r="H9" s="23">
        <f t="shared" si="0"/>
        <v>3819</v>
      </c>
      <c r="I9" s="23">
        <f t="shared" si="0"/>
        <v>3819</v>
      </c>
      <c r="J9" s="23">
        <f t="shared" si="0"/>
        <v>106907.50000000001</v>
      </c>
      <c r="K9" s="23">
        <f t="shared" si="0"/>
        <v>114386.6</v>
      </c>
      <c r="L9" s="23">
        <f t="shared" si="0"/>
        <v>146007.19999999998</v>
      </c>
      <c r="M9" s="23">
        <f t="shared" si="0"/>
        <v>154254.29999999999</v>
      </c>
      <c r="N9" s="23">
        <f t="shared" si="0"/>
        <v>154754.29999999999</v>
      </c>
      <c r="O9" s="23">
        <f t="shared" si="0"/>
        <v>154954.29999999999</v>
      </c>
    </row>
    <row r="10" spans="1:15" s="32" customFormat="1" ht="51.75" customHeight="1" x14ac:dyDescent="0.25">
      <c r="A10" s="33">
        <v>2</v>
      </c>
      <c r="B10" s="37" t="s">
        <v>30</v>
      </c>
      <c r="C10" s="33" t="s">
        <v>164</v>
      </c>
      <c r="D10" s="33">
        <f>D14</f>
        <v>3919</v>
      </c>
      <c r="E10" s="33">
        <f t="shared" ref="E10:O10" si="1">E14</f>
        <v>3580</v>
      </c>
      <c r="F10" s="33">
        <f t="shared" si="1"/>
        <v>3818</v>
      </c>
      <c r="G10" s="33">
        <f t="shared" si="1"/>
        <v>3819</v>
      </c>
      <c r="H10" s="33">
        <f t="shared" si="1"/>
        <v>3819</v>
      </c>
      <c r="I10" s="33">
        <f t="shared" si="1"/>
        <v>3819</v>
      </c>
      <c r="J10" s="33">
        <f t="shared" si="1"/>
        <v>106907.50000000001</v>
      </c>
      <c r="K10" s="33">
        <f t="shared" si="1"/>
        <v>114386.6</v>
      </c>
      <c r="L10" s="33">
        <f t="shared" si="1"/>
        <v>146007.19999999998</v>
      </c>
      <c r="M10" s="33">
        <f t="shared" si="1"/>
        <v>154254.29999999999</v>
      </c>
      <c r="N10" s="33">
        <f t="shared" si="1"/>
        <v>154754.29999999999</v>
      </c>
      <c r="O10" s="33">
        <f t="shared" si="1"/>
        <v>154954.29999999999</v>
      </c>
    </row>
    <row r="11" spans="1:15" s="32" customFormat="1" ht="83.25" customHeight="1" x14ac:dyDescent="0.25">
      <c r="A11" s="33">
        <v>3</v>
      </c>
      <c r="B11" s="38" t="s">
        <v>163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s="32" customFormat="1" ht="72" customHeight="1" x14ac:dyDescent="0.25">
      <c r="A12" s="33">
        <v>4</v>
      </c>
      <c r="B12" s="33" t="s">
        <v>199</v>
      </c>
      <c r="C12" s="33" t="s">
        <v>164</v>
      </c>
      <c r="D12" s="33">
        <v>774</v>
      </c>
      <c r="E12" s="33">
        <v>799</v>
      </c>
      <c r="F12" s="33">
        <v>800</v>
      </c>
      <c r="G12" s="33">
        <v>800</v>
      </c>
      <c r="H12" s="33">
        <v>800</v>
      </c>
      <c r="I12" s="33">
        <v>800</v>
      </c>
      <c r="J12" s="36">
        <v>2951.3</v>
      </c>
      <c r="K12" s="36">
        <v>29851.3</v>
      </c>
      <c r="L12" s="36">
        <v>31000</v>
      </c>
      <c r="M12" s="36">
        <v>31000</v>
      </c>
      <c r="N12" s="36">
        <v>35000</v>
      </c>
      <c r="O12" s="36">
        <v>36000</v>
      </c>
    </row>
    <row r="13" spans="1:15" s="32" customFormat="1" ht="150" customHeight="1" x14ac:dyDescent="0.25">
      <c r="A13" s="33">
        <v>6</v>
      </c>
      <c r="B13" s="33" t="s">
        <v>200</v>
      </c>
      <c r="C13" s="33" t="s">
        <v>164</v>
      </c>
      <c r="D13" s="33">
        <v>2171</v>
      </c>
      <c r="E13" s="33">
        <v>2092</v>
      </c>
      <c r="F13" s="33">
        <v>2149</v>
      </c>
      <c r="G13" s="33">
        <v>2150</v>
      </c>
      <c r="H13" s="33">
        <v>2150</v>
      </c>
      <c r="I13" s="33">
        <v>2150</v>
      </c>
      <c r="J13" s="36">
        <v>121229.9</v>
      </c>
      <c r="K13" s="36">
        <v>120969.9</v>
      </c>
      <c r="L13" s="36">
        <v>120500</v>
      </c>
      <c r="M13" s="36">
        <v>127000</v>
      </c>
      <c r="N13" s="36">
        <v>127500</v>
      </c>
      <c r="O13" s="36">
        <v>128000</v>
      </c>
    </row>
    <row r="14" spans="1:15" s="32" customFormat="1" ht="67.5" customHeight="1" x14ac:dyDescent="0.25">
      <c r="A14" s="33">
        <v>7</v>
      </c>
      <c r="B14" s="40" t="s">
        <v>68</v>
      </c>
      <c r="C14" s="33" t="s">
        <v>164</v>
      </c>
      <c r="D14" s="35">
        <f>D15+D16+D17+D18</f>
        <v>3919</v>
      </c>
      <c r="E14" s="35">
        <f t="shared" ref="E14:O14" si="2">E15+E16+E17+E18</f>
        <v>3580</v>
      </c>
      <c r="F14" s="35">
        <f t="shared" si="2"/>
        <v>3818</v>
      </c>
      <c r="G14" s="35">
        <f t="shared" si="2"/>
        <v>3819</v>
      </c>
      <c r="H14" s="35">
        <f t="shared" si="2"/>
        <v>3819</v>
      </c>
      <c r="I14" s="35">
        <f t="shared" si="2"/>
        <v>3819</v>
      </c>
      <c r="J14" s="35">
        <f t="shared" si="2"/>
        <v>106907.50000000001</v>
      </c>
      <c r="K14" s="35">
        <f t="shared" si="2"/>
        <v>114386.6</v>
      </c>
      <c r="L14" s="35">
        <f t="shared" si="2"/>
        <v>146007.19999999998</v>
      </c>
      <c r="M14" s="35">
        <f t="shared" si="2"/>
        <v>154254.29999999999</v>
      </c>
      <c r="N14" s="35">
        <f t="shared" si="2"/>
        <v>154754.29999999999</v>
      </c>
      <c r="O14" s="35">
        <f t="shared" si="2"/>
        <v>154954.29999999999</v>
      </c>
    </row>
    <row r="15" spans="1:15" s="32" customFormat="1" x14ac:dyDescent="0.25">
      <c r="A15" s="33">
        <v>8</v>
      </c>
      <c r="B15" s="33" t="s">
        <v>174</v>
      </c>
      <c r="C15" s="33"/>
      <c r="D15" s="33">
        <v>774</v>
      </c>
      <c r="E15" s="33">
        <v>702</v>
      </c>
      <c r="F15" s="33">
        <v>780</v>
      </c>
      <c r="G15" s="33">
        <v>780</v>
      </c>
      <c r="H15" s="33">
        <v>780</v>
      </c>
      <c r="I15" s="33">
        <v>780</v>
      </c>
      <c r="J15" s="36">
        <v>24466.1</v>
      </c>
      <c r="K15" s="36">
        <v>23795</v>
      </c>
      <c r="L15" s="36">
        <v>26588</v>
      </c>
      <c r="M15" s="36">
        <v>34300</v>
      </c>
      <c r="N15" s="36">
        <v>34800</v>
      </c>
      <c r="O15" s="36">
        <v>35000</v>
      </c>
    </row>
    <row r="16" spans="1:15" s="31" customFormat="1" x14ac:dyDescent="0.25">
      <c r="A16" s="33">
        <v>9</v>
      </c>
      <c r="B16" s="42" t="s">
        <v>172</v>
      </c>
      <c r="C16" s="36"/>
      <c r="D16" s="33">
        <v>2171</v>
      </c>
      <c r="E16" s="33">
        <v>2092</v>
      </c>
      <c r="F16" s="33">
        <v>2149</v>
      </c>
      <c r="G16" s="33">
        <v>2150</v>
      </c>
      <c r="H16" s="33">
        <v>2150</v>
      </c>
      <c r="I16" s="33">
        <v>2150</v>
      </c>
      <c r="J16" s="39">
        <v>64260</v>
      </c>
      <c r="K16" s="36">
        <v>69793.3</v>
      </c>
      <c r="L16" s="36">
        <v>91842.9</v>
      </c>
      <c r="M16" s="36">
        <v>92000</v>
      </c>
      <c r="N16" s="36">
        <v>92000</v>
      </c>
      <c r="O16" s="36">
        <v>92000</v>
      </c>
    </row>
    <row r="17" spans="1:15" s="31" customFormat="1" x14ac:dyDescent="0.25">
      <c r="A17" s="33">
        <v>10</v>
      </c>
      <c r="B17" s="42" t="s">
        <v>173</v>
      </c>
      <c r="C17" s="33" t="s">
        <v>164</v>
      </c>
      <c r="D17" s="36">
        <v>974</v>
      </c>
      <c r="E17" s="36">
        <v>786</v>
      </c>
      <c r="F17" s="36">
        <v>889</v>
      </c>
      <c r="G17" s="36">
        <v>889</v>
      </c>
      <c r="H17" s="36">
        <v>889</v>
      </c>
      <c r="I17" s="36">
        <v>889</v>
      </c>
      <c r="J17" s="39">
        <v>13789.1</v>
      </c>
      <c r="K17" s="36">
        <v>15691.7</v>
      </c>
      <c r="L17" s="36">
        <v>17622</v>
      </c>
      <c r="M17" s="36">
        <v>18000</v>
      </c>
      <c r="N17" s="36">
        <v>18000</v>
      </c>
      <c r="O17" s="36">
        <v>18000</v>
      </c>
    </row>
    <row r="18" spans="1:15" s="31" customFormat="1" x14ac:dyDescent="0.25">
      <c r="A18" s="33">
        <v>11</v>
      </c>
      <c r="B18" s="42" t="s">
        <v>175</v>
      </c>
      <c r="C18" s="36"/>
      <c r="D18" s="36"/>
      <c r="E18" s="36"/>
      <c r="F18" s="36"/>
      <c r="G18" s="36"/>
      <c r="H18" s="36"/>
      <c r="I18" s="36"/>
      <c r="J18" s="39">
        <v>4392.3</v>
      </c>
      <c r="K18" s="36">
        <v>5106.6000000000004</v>
      </c>
      <c r="L18" s="36">
        <v>9954.2999999999993</v>
      </c>
      <c r="M18" s="36">
        <v>9954.2999999999993</v>
      </c>
      <c r="N18" s="36">
        <v>9954.2999999999993</v>
      </c>
      <c r="O18" s="36">
        <v>9954.2999999999993</v>
      </c>
    </row>
  </sheetData>
  <mergeCells count="6">
    <mergeCell ref="B4:O4"/>
    <mergeCell ref="D6:I6"/>
    <mergeCell ref="J6:O6"/>
    <mergeCell ref="A6:A7"/>
    <mergeCell ref="B6:B7"/>
    <mergeCell ref="C6:C7"/>
  </mergeCells>
  <pageMargins left="0.19685039370078741" right="0.19685039370078741" top="0.74803149606299213" bottom="0.31496062992125984" header="0.31496062992125984" footer="0.15748031496062992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opLeftCell="A37" workbookViewId="0">
      <selection activeCell="I7" sqref="I7"/>
    </sheetView>
  </sheetViews>
  <sheetFormatPr defaultRowHeight="15" x14ac:dyDescent="0.25"/>
  <cols>
    <col min="1" max="1" width="5.28515625" customWidth="1"/>
    <col min="2" max="2" width="68.5703125" customWidth="1"/>
    <col min="3" max="3" width="11.42578125" bestFit="1" customWidth="1"/>
    <col min="4" max="4" width="10.5703125" customWidth="1"/>
    <col min="5" max="8" width="11.42578125" bestFit="1" customWidth="1"/>
  </cols>
  <sheetData>
    <row r="1" spans="1:8" x14ac:dyDescent="0.25">
      <c r="E1" t="s">
        <v>212</v>
      </c>
    </row>
    <row r="2" spans="1:8" ht="45.75" customHeight="1" x14ac:dyDescent="0.25">
      <c r="E2" s="99" t="s">
        <v>188</v>
      </c>
      <c r="F2" s="99"/>
      <c r="G2" s="99"/>
      <c r="H2" s="99"/>
    </row>
    <row r="5" spans="1:8" ht="17.25" customHeight="1" x14ac:dyDescent="0.25">
      <c r="B5" s="100" t="s">
        <v>27</v>
      </c>
      <c r="C5" s="100"/>
      <c r="D5" s="100"/>
      <c r="E5" s="100"/>
      <c r="F5" s="100"/>
      <c r="G5" s="100"/>
    </row>
    <row r="7" spans="1:8" s="48" customFormat="1" ht="32.25" customHeight="1" x14ac:dyDescent="0.25">
      <c r="A7" s="197" t="s">
        <v>14</v>
      </c>
      <c r="B7" s="197" t="s">
        <v>28</v>
      </c>
      <c r="C7" s="197" t="s">
        <v>29</v>
      </c>
      <c r="D7" s="197"/>
      <c r="E7" s="197"/>
      <c r="F7" s="197"/>
      <c r="G7" s="197"/>
      <c r="H7" s="197"/>
    </row>
    <row r="8" spans="1:8" s="48" customFormat="1" ht="24" customHeight="1" x14ac:dyDescent="0.25">
      <c r="A8" s="197"/>
      <c r="B8" s="197"/>
      <c r="C8" s="198" t="s">
        <v>1</v>
      </c>
      <c r="D8" s="198" t="s">
        <v>23</v>
      </c>
      <c r="E8" s="198" t="s">
        <v>2</v>
      </c>
      <c r="F8" s="198" t="s">
        <v>24</v>
      </c>
      <c r="G8" s="198" t="s">
        <v>3</v>
      </c>
      <c r="H8" s="198" t="s">
        <v>25</v>
      </c>
    </row>
    <row r="9" spans="1:8" s="28" customFormat="1" ht="33.75" customHeight="1" x14ac:dyDescent="0.25">
      <c r="A9" s="199"/>
      <c r="B9" s="200" t="s">
        <v>54</v>
      </c>
      <c r="C9" s="199">
        <v>1</v>
      </c>
      <c r="D9" s="199">
        <v>1</v>
      </c>
      <c r="E9" s="199">
        <v>1</v>
      </c>
      <c r="F9" s="199">
        <v>1</v>
      </c>
      <c r="G9" s="199">
        <v>1</v>
      </c>
      <c r="H9" s="199">
        <v>1</v>
      </c>
    </row>
    <row r="10" spans="1:8" s="28" customFormat="1" ht="34.5" customHeight="1" x14ac:dyDescent="0.25">
      <c r="A10" s="199"/>
      <c r="B10" s="201" t="s">
        <v>30</v>
      </c>
      <c r="C10" s="199">
        <v>1</v>
      </c>
      <c r="D10" s="199">
        <v>1</v>
      </c>
      <c r="E10" s="199">
        <v>1</v>
      </c>
      <c r="F10" s="199">
        <v>1</v>
      </c>
      <c r="G10" s="199">
        <v>1</v>
      </c>
      <c r="H10" s="199">
        <v>1</v>
      </c>
    </row>
    <row r="11" spans="1:8" s="28" customFormat="1" ht="48" customHeight="1" x14ac:dyDescent="0.25">
      <c r="A11" s="199"/>
      <c r="B11" s="202" t="s">
        <v>67</v>
      </c>
      <c r="C11" s="199"/>
      <c r="D11" s="199"/>
      <c r="E11" s="199"/>
      <c r="F11" s="199"/>
      <c r="G11" s="199"/>
      <c r="H11" s="199"/>
    </row>
    <row r="12" spans="1:8" s="28" customFormat="1" ht="49.5" customHeight="1" x14ac:dyDescent="0.25">
      <c r="A12" s="199"/>
      <c r="B12" s="199" t="s">
        <v>189</v>
      </c>
      <c r="C12" s="203">
        <f>'приложение 3 "Рес. об"'!I19/'приложение 3 "Рес. об"'!I10</f>
        <v>9.0993844375766145E-2</v>
      </c>
      <c r="D12" s="203">
        <f>'приложение 3 "Рес. об"'!J19/'приложение 3 "Рес. об"'!J10</f>
        <v>9.4295181479678719E-2</v>
      </c>
      <c r="E12" s="203">
        <f>'приложение 3 "Рес. об"'!K19/'приложение 3 "Рес. об"'!K10</f>
        <v>7.4510991573047206E-2</v>
      </c>
      <c r="F12" s="203">
        <f>'приложение 3 "Рес. об"'!L19/'приложение 3 "Рес. об"'!L10</f>
        <v>8.4763280765516341E-2</v>
      </c>
      <c r="G12" s="203">
        <f>'приложение 3 "Рес. об"'!M19/'приложение 3 "Рес. об"'!M10</f>
        <v>9.6306136847168225E-2</v>
      </c>
      <c r="H12" s="203">
        <f>'приложение 3 "Рес. об"'!N19/'приложение 3 "Рес. об"'!N10</f>
        <v>9.8488523980396203E-2</v>
      </c>
    </row>
    <row r="13" spans="1:8" s="28" customFormat="1" ht="54.75" customHeight="1" x14ac:dyDescent="0.25">
      <c r="A13" s="199"/>
      <c r="B13" s="199" t="s">
        <v>31</v>
      </c>
      <c r="C13" s="203">
        <f>'приложение 3 "Рес. об"'!I20/'приложение 3 "Рес. об"'!I11</f>
        <v>1.8520221116963144E-2</v>
      </c>
      <c r="D13" s="203">
        <f>'приложение 3 "Рес. об"'!J20/'приложение 3 "Рес. об"'!J11</f>
        <v>2.1877527144520608E-2</v>
      </c>
      <c r="E13" s="203">
        <f>'приложение 3 "Рес. об"'!K20/'приложение 3 "Рес. об"'!K11</f>
        <v>1.7018476392536831E-2</v>
      </c>
      <c r="F13" s="203">
        <f>'приложение 3 "Рес. об"'!L20/'приложение 3 "Рес. об"'!L11</f>
        <v>1.2669985452041149E-2</v>
      </c>
      <c r="G13" s="203">
        <f>'приложение 3 "Рес. об"'!M20/'приложение 3 "Рес. об"'!M11</f>
        <v>1.2752568154683551E-2</v>
      </c>
      <c r="H13" s="203">
        <f>'приложение 3 "Рес. об"'!N20/'приложение 3 "Рес. об"'!N11</f>
        <v>1.2677109073733787E-2</v>
      </c>
    </row>
    <row r="14" spans="1:8" s="28" customFormat="1" ht="100.5" customHeight="1" x14ac:dyDescent="0.25">
      <c r="A14" s="199"/>
      <c r="B14" s="204" t="s">
        <v>190</v>
      </c>
      <c r="C14" s="203">
        <f>'приложение 3 "Рес. об"'!I21/'приложение 3 "Рес. об"'!I10</f>
        <v>0.40027339986754623</v>
      </c>
      <c r="D14" s="203">
        <f>'приложение 3 "Рес. об"'!J21/'приложение 3 "Рес. об"'!J10</f>
        <v>0.38212334719354218</v>
      </c>
      <c r="E14" s="203">
        <f>'приложение 3 "Рес. об"'!K21/'приложение 3 "Рес. об"'!K10</f>
        <v>0.28963143498555449</v>
      </c>
      <c r="F14" s="203">
        <f>'приложение 3 "Рес. об"'!L21/'приложение 3 "Рес. об"'!L10</f>
        <v>0.34725602120066368</v>
      </c>
      <c r="G14" s="203">
        <f>'приложение 3 "Рес. об"'!M21/'приложение 3 "Рес. об"'!M10</f>
        <v>0.35082949851468426</v>
      </c>
      <c r="H14" s="203">
        <f>'приложение 3 "Рес. об"'!N21/'приложение 3 "Рес. об"'!N10</f>
        <v>0.35018141859696428</v>
      </c>
    </row>
    <row r="15" spans="1:8" s="28" customFormat="1" ht="50.25" customHeight="1" x14ac:dyDescent="0.25">
      <c r="A15" s="199"/>
      <c r="B15" s="198" t="s">
        <v>68</v>
      </c>
      <c r="C15" s="203">
        <f>'приложение 3 "Рес. об"'!I22/'приложение 3 "Рес. об"'!I13</f>
        <v>9.1120448069731852E-2</v>
      </c>
      <c r="D15" s="203">
        <f>'приложение 3 "Рес. об"'!J22/'приложение 3 "Рес. об"'!J13</f>
        <v>8.3978637133479306E-2</v>
      </c>
      <c r="E15" s="203">
        <f>'приложение 3 "Рес. об"'!K22/'приложение 3 "Рес. об"'!K13</f>
        <v>6.9568912419259707E-2</v>
      </c>
      <c r="F15" s="203">
        <f>'приложение 3 "Рес. об"'!L22/'приложение 3 "Рес. об"'!L13</f>
        <v>0.10249382721214101</v>
      </c>
      <c r="G15" s="203">
        <f>'приложение 3 "Рес. об"'!M22/'приложение 3 "Рес. об"'!M13</f>
        <v>0.10473905078128409</v>
      </c>
      <c r="H15" s="203">
        <f>'приложение 3 "Рес. об"'!N22/'приложение 3 "Рес. об"'!N13</f>
        <v>0.10464807897521426</v>
      </c>
    </row>
    <row r="16" spans="1:8" s="28" customFormat="1" ht="50.25" customHeight="1" x14ac:dyDescent="0.25">
      <c r="A16" s="199"/>
      <c r="B16" s="205" t="s">
        <v>206</v>
      </c>
      <c r="C16" s="203"/>
      <c r="D16" s="203"/>
      <c r="E16" s="203"/>
      <c r="F16" s="203"/>
      <c r="G16" s="203"/>
      <c r="H16" s="203"/>
    </row>
    <row r="17" spans="1:8" s="28" customFormat="1" ht="27.75" x14ac:dyDescent="0.25">
      <c r="A17" s="199"/>
      <c r="B17" s="199" t="s">
        <v>32</v>
      </c>
      <c r="C17" s="203">
        <f>'приложение 3 "Рес. об"'!I29/'приложение 3 "Рес. об"'!I10</f>
        <v>3.4308705179363114E-3</v>
      </c>
      <c r="D17" s="203">
        <f>'приложение 3 "Рес. об"'!J29/'приложение 3 "Рес. об"'!J10</f>
        <v>7.4551546435227189E-3</v>
      </c>
      <c r="E17" s="203">
        <f>'приложение 3 "Рес. об"'!K29/'приложение 3 "Рес. об"'!K10</f>
        <v>0.14223907933257379</v>
      </c>
      <c r="F17" s="203">
        <f>'приложение 3 "Рес. об"'!L29/'приложение 3 "Рес. об"'!L10</f>
        <v>1.093719751813114E-2</v>
      </c>
      <c r="G17" s="203">
        <f>'приложение 3 "Рес. об"'!M29/'приложение 3 "Рес. об"'!M10</f>
        <v>1.1006415639676368E-2</v>
      </c>
      <c r="H17" s="203">
        <f>'приложение 3 "Рес. об"'!N29/'приложение 3 "Рес. об"'!N10</f>
        <v>1.1216748564434012E-2</v>
      </c>
    </row>
    <row r="18" spans="1:8" s="28" customFormat="1" ht="15" customHeight="1" x14ac:dyDescent="0.25">
      <c r="A18" s="199"/>
      <c r="B18" s="199" t="s">
        <v>133</v>
      </c>
      <c r="C18" s="203">
        <f>'приложение 3 "Рес. об"'!I25/'приложение 3 "Рес. об"'!I16</f>
        <v>1.6814697614520292E-2</v>
      </c>
      <c r="D18" s="203">
        <f>'приложение 3 "Рес. об"'!J25/'приложение 3 "Рес. об"'!J16</f>
        <v>1.8772842939100937E-2</v>
      </c>
      <c r="E18" s="203">
        <f>'приложение 3 "Рес. об"'!K25/'приложение 3 "Рес. об"'!K16</f>
        <v>3.2700606293149435E-2</v>
      </c>
      <c r="F18" s="203">
        <f>'приложение 3 "Рес. об"'!L25/'приложение 3 "Рес. об"'!L16</f>
        <v>3.1425934864972631E-2</v>
      </c>
      <c r="G18" s="203">
        <f>'приложение 3 "Рес. об"'!M25/'приложение 3 "Рес. об"'!M16</f>
        <v>3.093758187536266E-2</v>
      </c>
      <c r="H18" s="203">
        <f>'приложение 3 "Рес. об"'!N25/'приложение 3 "Рес. об"'!N16</f>
        <v>3.0774981195179657E-2</v>
      </c>
    </row>
    <row r="19" spans="1:8" s="28" customFormat="1" ht="36" customHeight="1" x14ac:dyDescent="0.25">
      <c r="A19" s="199"/>
      <c r="B19" s="206" t="s">
        <v>33</v>
      </c>
      <c r="C19" s="203">
        <f>'приложение 3 "Рес. об"'!I26/'приложение 3 "Рес. об"'!I17</f>
        <v>2.7121517481123378E-2</v>
      </c>
      <c r="D19" s="203">
        <f>'приложение 3 "Рес. об"'!J26/'приложение 3 "Рес. об"'!J17</f>
        <v>4.2318012543366021E-2</v>
      </c>
      <c r="E19" s="203">
        <f>'приложение 3 "Рес. об"'!K26/'приложение 3 "Рес. об"'!K17</f>
        <v>0.26209624697192657</v>
      </c>
      <c r="F19" s="203">
        <f>'приложение 3 "Рес. об"'!L26/'приложение 3 "Рес. об"'!L17</f>
        <v>5.6551499348109519E-2</v>
      </c>
      <c r="G19" s="203">
        <f>'приложение 3 "Рес. об"'!M26/'приложение 3 "Рес. об"'!M17</f>
        <v>3.1911481719050672E-2</v>
      </c>
      <c r="H19" s="203">
        <f>'приложение 3 "Рес. об"'!N26/'приложение 3 "Рес. об"'!N17</f>
        <v>3.3333333333333333E-2</v>
      </c>
    </row>
    <row r="20" spans="1:8" s="28" customFormat="1" ht="42.75" customHeight="1" x14ac:dyDescent="0.25">
      <c r="A20" s="199"/>
      <c r="B20" s="207" t="s">
        <v>34</v>
      </c>
      <c r="C20" s="203">
        <f>'приложение 3 "Рес. об"'!I38/'приложение 3 "Рес. об"'!I10</f>
        <v>6.8594297959894985E-3</v>
      </c>
      <c r="D20" s="203">
        <f>'приложение 3 "Рес. об"'!J38/'приложение 3 "Рес. об"'!J10</f>
        <v>3.89821731745777E-3</v>
      </c>
      <c r="E20" s="203">
        <f>'приложение 3 "Рес. об"'!K38/'приложение 3 "Рес. об"'!K10</f>
        <v>0</v>
      </c>
      <c r="F20" s="203">
        <f>'приложение 3 "Рес. об"'!L38/'приложение 3 "Рес. об"'!L10</f>
        <v>0</v>
      </c>
      <c r="G20" s="203">
        <f>'приложение 3 "Рес. об"'!M38/'приложение 3 "Рес. об"'!M10</f>
        <v>0</v>
      </c>
      <c r="H20" s="203">
        <f>'приложение 3 "Рес. об"'!N38/'приложение 3 "Рес. об"'!N10</f>
        <v>0</v>
      </c>
    </row>
    <row r="21" spans="1:8" s="28" customFormat="1" ht="51" customHeight="1" x14ac:dyDescent="0.25">
      <c r="A21" s="199"/>
      <c r="B21" s="206" t="s">
        <v>35</v>
      </c>
      <c r="C21" s="203">
        <f>'приложение 3 "Рес. об"'!I28/'приложение 3 "Рес. об"'!I19</f>
        <v>1.0087412143357367E-3</v>
      </c>
      <c r="D21" s="203">
        <f>'приложение 3 "Рес. об"'!J28/'приложение 3 "Рес. об"'!J19</f>
        <v>1.0049813575958165E-3</v>
      </c>
      <c r="E21" s="203">
        <f>'приложение 3 "Рес. об"'!K28/'приложение 3 "Рес. об"'!K19</f>
        <v>1.6129032258064516E-3</v>
      </c>
      <c r="F21" s="203">
        <f>'приложение 3 "Рес. об"'!L28/'приложение 3 "Рес. об"'!L19</f>
        <v>1.6129032258064516E-3</v>
      </c>
      <c r="G21" s="203">
        <f>'приложение 3 "Рес. об"'!M28/'приложение 3 "Рес. об"'!M19</f>
        <v>1.4285714285714286E-3</v>
      </c>
      <c r="H21" s="203">
        <f>'приложение 3 "Рес. об"'!N28/'приложение 3 "Рес. об"'!N19</f>
        <v>1.3888888888888889E-3</v>
      </c>
    </row>
    <row r="22" spans="1:8" s="28" customFormat="1" ht="54.75" customHeight="1" x14ac:dyDescent="0.25">
      <c r="A22" s="199"/>
      <c r="B22" s="199" t="s">
        <v>36</v>
      </c>
      <c r="C22" s="203">
        <f>'приложение 3 "Рес. об"'!I29/'приложение 3 "Рес. об"'!I20</f>
        <v>0.18819502300141269</v>
      </c>
      <c r="D22" s="203">
        <f>'приложение 3 "Рес. об"'!J29/'приложение 3 "Рес. об"'!J20</f>
        <v>0.34642144199154529</v>
      </c>
      <c r="E22" s="203">
        <f>'приложение 3 "Рес. об"'!K29/'приложение 3 "Рес. об"'!K20</f>
        <v>8.5765217391304347</v>
      </c>
      <c r="F22" s="203">
        <f>'приложение 3 "Рес. об"'!L29/'приложение 3 "Рес. об"'!L20</f>
        <v>0.88888888888888884</v>
      </c>
      <c r="G22" s="203">
        <f>'приложение 3 "Рес. об"'!M29/'приложение 3 "Рес. об"'!M20</f>
        <v>0.88888888888888884</v>
      </c>
      <c r="H22" s="203">
        <f>'приложение 3 "Рес. об"'!N29/'приложение 3 "Рес. об"'!N20</f>
        <v>0.91111111111111109</v>
      </c>
    </row>
    <row r="23" spans="1:8" s="28" customFormat="1" ht="43.5" customHeight="1" x14ac:dyDescent="0.25">
      <c r="A23" s="199"/>
      <c r="B23" s="208" t="s">
        <v>37</v>
      </c>
      <c r="C23" s="203">
        <f>'приложение 3 "Рес. об"'!I30/'приложение 3 "Рес. об"'!I21</f>
        <v>2.8883138565650883E-2</v>
      </c>
      <c r="D23" s="203">
        <f>'приложение 3 "Рес. об"'!J30/'приложение 3 "Рес. об"'!J21</f>
        <v>5.9305661986990152E-2</v>
      </c>
      <c r="E23" s="203">
        <f>'приложение 3 "Рес. об"'!K30/'приложение 3 "Рес. об"'!K21</f>
        <v>0.12354356846473029</v>
      </c>
      <c r="F23" s="203">
        <f>'приложение 3 "Рес. об"'!L30/'приложение 3 "Рес. об"'!L21</f>
        <v>7.874015748031496E-2</v>
      </c>
      <c r="G23" s="203">
        <f>'приложение 3 "Рес. об"'!M30/'приложение 3 "Рес. об"'!M21</f>
        <v>2.0392156862745099E-2</v>
      </c>
      <c r="H23" s="203">
        <f>'приложение 3 "Рес. об"'!N30/'приложение 3 "Рес. об"'!N21</f>
        <v>2.34375E-2</v>
      </c>
    </row>
    <row r="24" spans="1:8" s="28" customFormat="1" ht="39.75" customHeight="1" x14ac:dyDescent="0.25">
      <c r="A24" s="199"/>
      <c r="B24" s="199" t="s">
        <v>38</v>
      </c>
      <c r="C24" s="203">
        <f>'приложение 3 "Рес. об"'!I31/'приложение 3 "Рес. об"'!I22</f>
        <v>1.273598979812884E-2</v>
      </c>
      <c r="D24" s="203">
        <f>'приложение 3 "Рес. об"'!J31/'приложение 3 "Рес. об"'!J22</f>
        <v>3.8414372767388107E-2</v>
      </c>
      <c r="E24" s="203">
        <f>'приложение 3 "Рес. об"'!K31/'приложение 3 "Рес. об"'!K22</f>
        <v>0</v>
      </c>
      <c r="F24" s="203">
        <f>'приложение 3 "Рес. об"'!L31/'приложение 3 "Рес. об"'!L22</f>
        <v>0</v>
      </c>
      <c r="G24" s="203">
        <f>'приложение 3 "Рес. об"'!M31/'приложение 3 "Рес. об"'!M22</f>
        <v>0</v>
      </c>
      <c r="H24" s="203">
        <f>'приложение 3 "Рес. об"'!N31/'приложение 3 "Рес. об"'!N22</f>
        <v>0</v>
      </c>
    </row>
    <row r="25" spans="1:8" s="28" customFormat="1" ht="43.5" customHeight="1" x14ac:dyDescent="0.25">
      <c r="A25" s="199"/>
      <c r="B25" s="199" t="s">
        <v>39</v>
      </c>
      <c r="C25" s="203">
        <f>'приложение 3 "Рес. об"'!I32/'приложение 3 "Рес. об"'!I23</f>
        <v>2.1039526921879863E-2</v>
      </c>
      <c r="D25" s="203">
        <f>'приложение 3 "Рес. об"'!J32/'приложение 3 "Рес. об"'!J23</f>
        <v>3.2094771274606589E-3</v>
      </c>
      <c r="E25" s="203">
        <f>'приложение 3 "Рес. об"'!K32/'приложение 3 "Рес. об"'!K23</f>
        <v>0</v>
      </c>
      <c r="F25" s="203">
        <f>'приложение 3 "Рес. об"'!L32/'приложение 3 "Рес. об"'!L23</f>
        <v>0</v>
      </c>
      <c r="G25" s="203">
        <f>'приложение 3 "Рес. об"'!M32/'приложение 3 "Рес. об"'!M23</f>
        <v>0</v>
      </c>
      <c r="H25" s="203">
        <f>'приложение 3 "Рес. об"'!N32/'приложение 3 "Рес. об"'!N23</f>
        <v>0</v>
      </c>
    </row>
    <row r="26" spans="1:8" s="28" customFormat="1" ht="36.75" customHeight="1" x14ac:dyDescent="0.25">
      <c r="A26" s="199"/>
      <c r="B26" s="209" t="s">
        <v>40</v>
      </c>
      <c r="C26" s="203"/>
      <c r="D26" s="203"/>
      <c r="E26" s="203"/>
      <c r="F26" s="203"/>
      <c r="G26" s="203"/>
      <c r="H26" s="203"/>
    </row>
    <row r="27" spans="1:8" s="28" customFormat="1" ht="42.75" customHeight="1" x14ac:dyDescent="0.25">
      <c r="A27" s="199"/>
      <c r="B27" s="210" t="s">
        <v>41</v>
      </c>
      <c r="C27" s="203">
        <f>'приложение 3 "Рес. об"'!I51/'приложение 3 "Рес. об"'!I10</f>
        <v>1.0547508295205032E-3</v>
      </c>
      <c r="D27" s="203">
        <f>'приложение 3 "Рес. об"'!J51/'приложение 3 "Рес. об"'!J10</f>
        <v>9.4764899498191415E-5</v>
      </c>
      <c r="E27" s="203">
        <f>'приложение 3 "Рес. об"'!K51/'приложение 3 "Рес. об"'!K10</f>
        <v>1.4421482239944622E-3</v>
      </c>
      <c r="F27" s="203">
        <f>'приложение 3 "Рес. об"'!L51/'приложение 3 "Рес. об"'!L10</f>
        <v>1.5038646587430318E-3</v>
      </c>
      <c r="G27" s="203">
        <f>'приложение 3 "Рес. об"'!M51/'приложение 3 "Рес. об"'!M10</f>
        <v>1.5133821504555007E-3</v>
      </c>
      <c r="H27" s="203">
        <f>'приложение 3 "Рес. об"'!N51/'приложение 3 "Рес. об"'!N10</f>
        <v>1.5046857830338309E-3</v>
      </c>
    </row>
    <row r="28" spans="1:8" s="28" customFormat="1" ht="40.5" customHeight="1" x14ac:dyDescent="0.25">
      <c r="A28" s="199"/>
      <c r="B28" s="211" t="s">
        <v>201</v>
      </c>
      <c r="C28" s="203">
        <v>1</v>
      </c>
      <c r="D28" s="203">
        <v>1</v>
      </c>
      <c r="E28" s="203">
        <v>1</v>
      </c>
      <c r="F28" s="203">
        <v>1</v>
      </c>
      <c r="G28" s="203">
        <v>1</v>
      </c>
      <c r="H28" s="203">
        <v>1</v>
      </c>
    </row>
    <row r="29" spans="1:8" s="28" customFormat="1" ht="30.75" customHeight="1" x14ac:dyDescent="0.25">
      <c r="A29" s="199"/>
      <c r="B29" s="212" t="s">
        <v>191</v>
      </c>
      <c r="C29" s="203">
        <f>'приложение 3 "Рес. об"'!I36/'приложение 3 "Рес. об"'!I27</f>
        <v>0</v>
      </c>
      <c r="D29" s="203">
        <f>'приложение 3 "Рес. об"'!J36/'приложение 3 "Рес. об"'!J27</f>
        <v>0</v>
      </c>
      <c r="E29" s="203">
        <f>'приложение 3 "Рес. об"'!K36/'приложение 3 "Рес. об"'!K27</f>
        <v>0</v>
      </c>
      <c r="F29" s="203">
        <f>'приложение 3 "Рес. об"'!L36/'приложение 3 "Рес. об"'!L27</f>
        <v>0</v>
      </c>
      <c r="G29" s="203">
        <f>'приложение 3 "Рес. об"'!M36/'приложение 3 "Рес. об"'!M27</f>
        <v>0</v>
      </c>
      <c r="H29" s="203">
        <f>'приложение 3 "Рес. об"'!N36/'приложение 3 "Рес. об"'!N27</f>
        <v>0</v>
      </c>
    </row>
    <row r="30" spans="1:8" s="28" customFormat="1" ht="33" customHeight="1" x14ac:dyDescent="0.25">
      <c r="A30" s="199"/>
      <c r="B30" s="199" t="s">
        <v>82</v>
      </c>
      <c r="C30" s="203">
        <f>('приложение 3 "Рес. об"'!I57+'приложение 3 "Рес. об"'!I58)/'приложение 3 "Рес. об"'!I10</f>
        <v>6.1620957055380024E-3</v>
      </c>
      <c r="D30" s="203">
        <f>('приложение 3 "Рес. об"'!J57+'приложение 3 "Рес. об"'!J58)/'приложение 3 "Рес. об"'!J10</f>
        <v>5.4955428750994512E-3</v>
      </c>
      <c r="E30" s="203">
        <f>('приложение 3 "Рес. об"'!K57+'приложение 3 "Рес. об"'!K58)/'приложение 3 "Рес. об"'!K10</f>
        <v>4.4310004182229849E-3</v>
      </c>
      <c r="F30" s="203">
        <f>('приложение 3 "Рес. об"'!L57+'приложение 3 "Рес. об"'!L58)/'приложение 3 "Рес. об"'!L10</f>
        <v>3.2811592554393421E-3</v>
      </c>
      <c r="G30" s="203">
        <f>('приложение 3 "Рес. об"'!M57+'приложение 3 "Рес. об"'!M58)/'приложение 3 "Рес. об"'!M10</f>
        <v>3.5770850828948197E-3</v>
      </c>
      <c r="H30" s="203">
        <f>('приложение 3 "Рес. об"'!N57+'приложение 3 "Рес. об"'!N58)/'приложение 3 "Рес. об"'!N10</f>
        <v>3.2840998321263114E-3</v>
      </c>
    </row>
    <row r="31" spans="1:8" s="28" customFormat="1" ht="33" customHeight="1" x14ac:dyDescent="0.25">
      <c r="A31" s="199"/>
      <c r="B31" s="199" t="s">
        <v>43</v>
      </c>
      <c r="C31" s="203">
        <f>'приложение 3 "Рес. об"'!I59/'приложение 3 "Рес. об"'!I10</f>
        <v>0</v>
      </c>
      <c r="D31" s="203">
        <f>'приложение 3 "Рес. об"'!J59/'приложение 3 "Рес. об"'!J10</f>
        <v>0</v>
      </c>
      <c r="E31" s="203">
        <f>'приложение 3 "Рес. об"'!K59/'приложение 3 "Рес. об"'!K10</f>
        <v>0</v>
      </c>
      <c r="F31" s="203">
        <f>'приложение 3 "Рес. об"'!L59/'приложение 3 "Рес. об"'!L10</f>
        <v>0</v>
      </c>
      <c r="G31" s="203">
        <f>'приложение 3 "Рес. об"'!M59/'приложение 3 "Рес. об"'!M10</f>
        <v>0</v>
      </c>
      <c r="H31" s="203">
        <f>'приложение 3 "Рес. об"'!N59/'приложение 3 "Рес. об"'!N10</f>
        <v>0</v>
      </c>
    </row>
    <row r="32" spans="1:8" s="28" customFormat="1" ht="30.75" customHeight="1" x14ac:dyDescent="0.25">
      <c r="A32" s="199"/>
      <c r="B32" s="213" t="s">
        <v>44</v>
      </c>
      <c r="C32" s="203">
        <f>'приложение 3 "Рес. об"'!I60/'приложение 3 "Рес. об"'!I11</f>
        <v>0</v>
      </c>
      <c r="D32" s="203">
        <f>'приложение 3 "Рес. об"'!J60/'приложение 3 "Рес. об"'!J11</f>
        <v>0</v>
      </c>
      <c r="E32" s="203">
        <f>'приложение 3 "Рес. об"'!K60/'приложение 3 "Рес. об"'!K11</f>
        <v>0</v>
      </c>
      <c r="F32" s="203">
        <f>'приложение 3 "Рес. об"'!L60/'приложение 3 "Рес. об"'!L11</f>
        <v>0</v>
      </c>
      <c r="G32" s="203">
        <f>'приложение 3 "Рес. об"'!M60/'приложение 3 "Рес. об"'!M11</f>
        <v>0</v>
      </c>
      <c r="H32" s="203">
        <f>'приложение 3 "Рес. об"'!N60/'приложение 3 "Рес. об"'!N11</f>
        <v>0</v>
      </c>
    </row>
    <row r="33" spans="1:8" s="28" customFormat="1" ht="15" customHeight="1" x14ac:dyDescent="0.25">
      <c r="A33" s="199"/>
      <c r="B33" s="199" t="s">
        <v>69</v>
      </c>
      <c r="C33" s="203">
        <f>'приложение 3 "Рес. об"'!I61/'приложение 3 "Рес. об"'!I12</f>
        <v>0</v>
      </c>
      <c r="D33" s="203">
        <f>'приложение 3 "Рес. об"'!J61/'приложение 3 "Рес. об"'!J12</f>
        <v>0</v>
      </c>
      <c r="E33" s="203">
        <f>'приложение 3 "Рес. об"'!K61/'приложение 3 "Рес. об"'!K12</f>
        <v>0</v>
      </c>
      <c r="F33" s="203">
        <f>'приложение 3 "Рес. об"'!L61/'приложение 3 "Рес. об"'!L12</f>
        <v>0</v>
      </c>
      <c r="G33" s="203">
        <f>'приложение 3 "Рес. об"'!M61/'приложение 3 "Рес. об"'!M12</f>
        <v>0</v>
      </c>
      <c r="H33" s="203">
        <f>'приложение 3 "Рес. об"'!N61/'приложение 3 "Рес. об"'!N12</f>
        <v>0</v>
      </c>
    </row>
    <row r="34" spans="1:8" s="28" customFormat="1" ht="48.75" customHeight="1" x14ac:dyDescent="0.25">
      <c r="A34" s="199"/>
      <c r="B34" s="214" t="s">
        <v>192</v>
      </c>
      <c r="C34" s="203"/>
      <c r="D34" s="203"/>
      <c r="E34" s="203"/>
      <c r="F34" s="203"/>
      <c r="G34" s="203"/>
      <c r="H34" s="203"/>
    </row>
    <row r="35" spans="1:8" s="28" customFormat="1" ht="15" customHeight="1" x14ac:dyDescent="0.25">
      <c r="A35" s="199"/>
      <c r="B35" s="199" t="s">
        <v>70</v>
      </c>
      <c r="C35" s="203">
        <f>'приложение 3 "Рес. об"'!I63/'приложение 3 "Рес. об"'!I10</f>
        <v>3.427535728962088E-3</v>
      </c>
      <c r="D35" s="203">
        <f>'приложение 3 "Рес. об"'!J63/'приложение 3 "Рес. об"'!J10</f>
        <v>3.2791814056357502E-3</v>
      </c>
      <c r="E35" s="203">
        <f>'приложение 3 "Рес. об"'!K63/'приложение 3 "Рес. об"'!K10</f>
        <v>2.4951567855477515E-3</v>
      </c>
      <c r="F35" s="203">
        <f>'приложение 3 "Рес. об"'!L63/'приложение 3 "Рес. об"'!L10</f>
        <v>2.8384761858929841E-3</v>
      </c>
      <c r="G35" s="203">
        <f>'приложение 3 "Рес. об"'!M63/'приложение 3 "Рес. об"'!M10</f>
        <v>2.8564400188870092E-3</v>
      </c>
      <c r="H35" s="203">
        <f>'приложение 3 "Рес. об"'!N63/'приложение 3 "Рес. об"'!N10</f>
        <v>2.8400260206680357E-3</v>
      </c>
    </row>
    <row r="36" spans="1:8" s="28" customFormat="1" ht="15" customHeight="1" x14ac:dyDescent="0.25">
      <c r="A36" s="199"/>
      <c r="B36" s="199" t="s">
        <v>71</v>
      </c>
      <c r="C36" s="203">
        <f>'приложение 3 "Рес. об"'!I64/'приложение 3 "Рес. об"'!I11</f>
        <v>3.3618759769077869E-2</v>
      </c>
      <c r="D36" s="203">
        <f>'приложение 3 "Рес. об"'!J64/'приложение 3 "Рес. об"'!J11</f>
        <v>3.3159893259709472E-2</v>
      </c>
      <c r="E36" s="203">
        <f>'приложение 3 "Рес. об"'!K64/'приложение 3 "Рес. об"'!K11</f>
        <v>2.8659607534202818E-2</v>
      </c>
      <c r="F36" s="203">
        <f>'приложение 3 "Рес. об"'!L64/'приложение 3 "Рес. об"'!L11</f>
        <v>3.2716154879028389E-2</v>
      </c>
      <c r="G36" s="203">
        <f>'приложение 3 "Рес. об"'!M64/'приложение 3 "Рес. об"'!M11</f>
        <v>3.292939809862043E-2</v>
      </c>
      <c r="H36" s="203">
        <f>'приложение 3 "Рес. об"'!N64/'приложение 3 "Рес. об"'!N11</f>
        <v>3.273454933666041E-2</v>
      </c>
    </row>
    <row r="37" spans="1:8" s="28" customFormat="1" ht="27" x14ac:dyDescent="0.25">
      <c r="A37" s="199"/>
      <c r="B37" s="215" t="s">
        <v>72</v>
      </c>
      <c r="C37" s="203">
        <f>'приложение 3 "Рес. об"'!I65/'приложение 3 "Рес. об"'!I12</f>
        <v>0</v>
      </c>
      <c r="D37" s="203">
        <f>'приложение 3 "Рес. об"'!J65/'приложение 3 "Рес. об"'!J12</f>
        <v>0</v>
      </c>
      <c r="E37" s="203">
        <f>'приложение 3 "Рес. об"'!K65/'приложение 3 "Рес. об"'!K12</f>
        <v>0</v>
      </c>
      <c r="F37" s="203">
        <f>'приложение 3 "Рес. об"'!L65/'приложение 3 "Рес. об"'!L12</f>
        <v>0</v>
      </c>
      <c r="G37" s="203">
        <f>'приложение 3 "Рес. об"'!M65/'приложение 3 "Рес. об"'!M12</f>
        <v>0</v>
      </c>
      <c r="H37" s="203">
        <f>'приложение 3 "Рес. об"'!N65/'приложение 3 "Рес. об"'!N12</f>
        <v>0</v>
      </c>
    </row>
    <row r="38" spans="1:8" s="28" customFormat="1" ht="27.75" x14ac:dyDescent="0.25">
      <c r="A38" s="199"/>
      <c r="B38" s="216" t="s">
        <v>73</v>
      </c>
      <c r="C38" s="203">
        <f>'приложение 3 "Рес. об"'!I66/'приложение 3 "Рес. об"'!I10</f>
        <v>0</v>
      </c>
      <c r="D38" s="203">
        <f>'приложение 3 "Рес. об"'!J66/'приложение 3 "Рес. об"'!J10</f>
        <v>1.7310388308336297E-4</v>
      </c>
      <c r="E38" s="203">
        <f>'приложение 3 "Рес. об"'!K66/'приложение 3 "Рес. об"'!K10</f>
        <v>3.1534974498012238E-4</v>
      </c>
      <c r="F38" s="203">
        <f>'приложение 3 "Рес. об"'!L66/'приложение 3 "Рес. об"'!L10</f>
        <v>3.5874007859470136E-4</v>
      </c>
      <c r="G38" s="203">
        <f>'приложение 3 "Рес. об"'!M66/'приложение 3 "Рес. об"'!M10</f>
        <v>3.6101043298138484E-4</v>
      </c>
      <c r="H38" s="203">
        <f>'приложение 3 "Рес. об"'!N66/'приложение 3 "Рес. об"'!N10</f>
        <v>3.5893595406188836E-4</v>
      </c>
    </row>
    <row r="39" spans="1:8" s="28" customFormat="1" ht="27.75" x14ac:dyDescent="0.25">
      <c r="A39" s="199"/>
      <c r="B39" s="217" t="s">
        <v>74</v>
      </c>
      <c r="C39" s="203">
        <f>'приложение 3 "Рес. об"'!I67/'приложение 3 "Рес. об"'!I11</f>
        <v>2.6035780111904219E-3</v>
      </c>
      <c r="D39" s="203">
        <f>'приложение 3 "Рес. об"'!J67/'приложение 3 "Рес. об"'!J11</f>
        <v>2.9909477428379655E-3</v>
      </c>
      <c r="E39" s="203">
        <f>'приложение 3 "Рес. об"'!K67/'приложение 3 "Рес. об"'!K11</f>
        <v>1.914455271867694E-3</v>
      </c>
      <c r="F39" s="203">
        <f>'приложение 3 "Рес. об"'!L67/'приложение 3 "Рес. об"'!L11</f>
        <v>2.1854317128609645E-3</v>
      </c>
      <c r="G39" s="203">
        <f>'приложение 3 "Рес. об"'!M67/'приложение 3 "Рес. об"'!M11</f>
        <v>2.1996763114811939E-3</v>
      </c>
      <c r="H39" s="203">
        <f>'приложение 3 "Рес. об"'!N67/'приложение 3 "Рес. об"'!N11</f>
        <v>2.1866604584515922E-3</v>
      </c>
    </row>
    <row r="40" spans="1:8" s="28" customFormat="1" ht="63" customHeight="1" x14ac:dyDescent="0.25">
      <c r="A40" s="199"/>
      <c r="B40" s="218" t="s">
        <v>75</v>
      </c>
      <c r="C40" s="203">
        <f>('приложение 3 "Рес. об"'!I68+'приложение 3 "Рес. об"'!I69)/'приложение 3 "Рес. об"'!I10</f>
        <v>2.9504627993724265E-2</v>
      </c>
      <c r="D40" s="203">
        <f>('приложение 3 "Рес. об"'!J68+'приложение 3 "Рес. об"'!J69)/'приложение 3 "Рес. об"'!J10</f>
        <v>2.2186358270516574E-2</v>
      </c>
      <c r="E40" s="203">
        <f>('приложение 3 "Рес. об"'!K68+'приложение 3 "Рес. об"'!K69)/'приложение 3 "Рес. об"'!K10</f>
        <v>1.1114155646250654E-2</v>
      </c>
      <c r="F40" s="203">
        <f>('приложение 3 "Рес. об"'!L68+'приложение 3 "Рес. об"'!L69)/'приложение 3 "Рес. об"'!L10</f>
        <v>1.2643400330959597E-2</v>
      </c>
      <c r="G40" s="203">
        <f>('приложение 3 "Рес. об"'!M68+'приложение 3 "Рес. об"'!M69)/'приложение 3 "Рес. об"'!M10</f>
        <v>1.2723416479465881E-2</v>
      </c>
      <c r="H40" s="203">
        <f>('приложение 3 "Рес. об"'!N68+'приложение 3 "Рес. об"'!N69)/'приложение 3 "Рес. об"'!N10</f>
        <v>1.2650303746815335E-2</v>
      </c>
    </row>
    <row r="41" spans="1:8" s="28" customFormat="1" ht="40.5" x14ac:dyDescent="0.25">
      <c r="A41" s="199"/>
      <c r="B41" s="211" t="s">
        <v>195</v>
      </c>
      <c r="C41" s="203">
        <v>1</v>
      </c>
      <c r="D41" s="203">
        <v>1</v>
      </c>
      <c r="E41" s="203">
        <v>1</v>
      </c>
      <c r="F41" s="203">
        <v>1</v>
      </c>
      <c r="G41" s="203">
        <v>1</v>
      </c>
      <c r="H41" s="203">
        <v>1</v>
      </c>
    </row>
    <row r="42" spans="1:8" s="28" customFormat="1" ht="27.75" x14ac:dyDescent="0.25">
      <c r="A42" s="199"/>
      <c r="B42" s="212" t="s">
        <v>207</v>
      </c>
      <c r="C42" s="203"/>
      <c r="D42" s="203"/>
      <c r="E42" s="203"/>
      <c r="F42" s="203"/>
      <c r="G42" s="203"/>
      <c r="H42" s="203"/>
    </row>
    <row r="43" spans="1:8" s="28" customFormat="1" ht="14.25" x14ac:dyDescent="0.25">
      <c r="A43" s="199"/>
      <c r="B43" s="212" t="s">
        <v>76</v>
      </c>
      <c r="C43" s="203">
        <f>'приложение 3 "Рес. об"'!I72/'приложение 3 "Рес. об"'!I10</f>
        <v>1.2230421107246352E-2</v>
      </c>
      <c r="D43" s="203">
        <f>'приложение 3 "Рес. об"'!J72/'приложение 3 "Рес. об"'!J10</f>
        <v>1.2107163559888936E-2</v>
      </c>
      <c r="E43" s="203">
        <f>'приложение 3 "Рес. об"'!K72/'приложение 3 "Рес. об"'!K10</f>
        <v>9.5181782783634507E-3</v>
      </c>
      <c r="F43" s="203">
        <f>'приложение 3 "Рес. об"'!L72/'приложение 3 "Рес. об"'!L10</f>
        <v>1.0390337642224584E-2</v>
      </c>
      <c r="G43" s="203">
        <f>'приложение 3 "Рес. об"'!M72/'приложение 3 "Рес. об"'!M10</f>
        <v>1.045609485769255E-2</v>
      </c>
      <c r="H43" s="203">
        <f>'приложение 3 "Рес. об"'!N72/'приложение 3 "Рес. об"'!N10</f>
        <v>1.0396010864597377E-2</v>
      </c>
    </row>
    <row r="44" spans="1:8" s="28" customFormat="1" ht="14.25" x14ac:dyDescent="0.25">
      <c r="A44" s="199"/>
      <c r="B44" s="219" t="s">
        <v>77</v>
      </c>
      <c r="C44" s="203"/>
      <c r="D44" s="203"/>
      <c r="E44" s="203"/>
      <c r="F44" s="203"/>
      <c r="G44" s="203"/>
      <c r="H44" s="203"/>
    </row>
    <row r="45" spans="1:8" s="28" customFormat="1" ht="25.5" customHeight="1" x14ac:dyDescent="0.25">
      <c r="A45" s="199"/>
      <c r="B45" s="220" t="s">
        <v>130</v>
      </c>
      <c r="C45" s="203">
        <f>'приложение 3 "Рес. об"'!I78/'приложение 3 "Рес. об"'!I10</f>
        <v>4.0605182975248545E-3</v>
      </c>
      <c r="D45" s="203">
        <f>'приложение 3 "Рес. об"'!J78/'приложение 3 "Рес. об"'!J10</f>
        <v>4.816268075496415E-3</v>
      </c>
      <c r="E45" s="203">
        <f>'приложение 3 "Рес. об"'!K78/'приложение 3 "Рес. об"'!K10</f>
        <v>5.7277320296313392E-3</v>
      </c>
      <c r="F45" s="203">
        <f>'приложение 3 "Рес. об"'!L78/'приложение 3 "Рес. об"'!L10</f>
        <v>3.4247099728648132E-3</v>
      </c>
      <c r="G45" s="203">
        <f>'приложение 3 "Рес. об"'!M78/'приложение 3 "Рес. об"'!M10</f>
        <v>3.446383897173663E-3</v>
      </c>
      <c r="H45" s="203">
        <f>'приложение 3 "Рес. об"'!N78/'приложение 3 "Рес. об"'!N10</f>
        <v>3.426579896817951E-3</v>
      </c>
    </row>
    <row r="46" spans="1:8" s="28" customFormat="1" ht="14.25" x14ac:dyDescent="0.25">
      <c r="A46" s="199"/>
      <c r="B46" s="220"/>
      <c r="C46" s="203">
        <f>'приложение 3 "Рес. об"'!I79/'приложение 3 "Рес. об"'!I10</f>
        <v>1.9550778171356253E-2</v>
      </c>
      <c r="D46" s="203">
        <f>'приложение 3 "Рес. об"'!J79/'приложение 3 "Рес. об"'!J10</f>
        <v>1.931213886873643E-2</v>
      </c>
      <c r="E46" s="203">
        <f>'приложение 3 "Рес. об"'!K79/'приложение 3 "Рес. об"'!K10</f>
        <v>1.6555861611456425E-2</v>
      </c>
      <c r="F46" s="203">
        <f>'приложение 3 "Рес. об"'!L79/'приложение 3 "Рес. об"'!L10</f>
        <v>1.7385495744883309E-2</v>
      </c>
      <c r="G46" s="203">
        <f>'приложение 3 "Рес. об"'!M79/'приложение 3 "Рес. об"'!M10</f>
        <v>1.7495523140438562E-2</v>
      </c>
      <c r="H46" s="203">
        <f>'приложение 3 "Рес. об"'!N79/'приложение 3 "Рес. об"'!N10</f>
        <v>1.7394988389570921E-2</v>
      </c>
    </row>
    <row r="47" spans="1:8" s="28" customFormat="1" ht="14.25" x14ac:dyDescent="0.25">
      <c r="A47" s="199"/>
      <c r="B47" s="220"/>
      <c r="C47" s="203">
        <f>'приложение 3 "Рес. об"'!I80/'приложение 3 "Рес. об"'!I11</f>
        <v>2.2554056360788964E-3</v>
      </c>
      <c r="D47" s="203">
        <f>'приложение 3 "Рес. об"'!J80/'приложение 3 "Рес. об"'!J11</f>
        <v>1.2112792447911537E-3</v>
      </c>
      <c r="E47" s="203"/>
      <c r="F47" s="203">
        <f>'приложение 3 "Рес. об"'!L80/'приложение 3 "Рес. об"'!L11</f>
        <v>0</v>
      </c>
      <c r="G47" s="203">
        <f>'приложение 3 "Рес. об"'!M80/'приложение 3 "Рес. об"'!M11</f>
        <v>0</v>
      </c>
      <c r="H47" s="203">
        <f>'приложение 3 "Рес. об"'!N80/'приложение 3 "Рес. об"'!N11</f>
        <v>0</v>
      </c>
    </row>
    <row r="48" spans="1:8" s="28" customFormat="1" ht="20.25" customHeight="1" x14ac:dyDescent="0.25">
      <c r="A48" s="199"/>
      <c r="B48" s="221" t="s">
        <v>208</v>
      </c>
      <c r="C48" s="203">
        <f>'приложение 3 "Рес. об"'!H81/'приложение 3 "Рес. об"'!H10</f>
        <v>8.7913572812997772E-4</v>
      </c>
      <c r="D48" s="203">
        <f>'приложение 3 "Рес. об"'!I81/'приложение 3 "Рес. об"'!I10</f>
        <v>6.5342053267211642E-4</v>
      </c>
      <c r="E48" s="203">
        <f>'приложение 3 "Рес. об"'!J81/'приложение 3 "Рес. об"'!J10</f>
        <v>8.3645817957070292E-4</v>
      </c>
      <c r="F48" s="203">
        <f>'приложение 3 "Рес. об"'!K81/'приложение 3 "Рес. об"'!K10</f>
        <v>1.4421482239944622E-3</v>
      </c>
      <c r="G48" s="203">
        <f>'приложение 3 "Рес. об"'!L81/'приложение 3 "Рес. об"'!L10</f>
        <v>7.3826083247385192E-4</v>
      </c>
      <c r="H48" s="203">
        <f>'приложение 3 "Рес. об"'!M81/'приложение 3 "Рес. об"'!M10</f>
        <v>7.4293305567815489E-4</v>
      </c>
    </row>
  </sheetData>
  <mergeCells count="6">
    <mergeCell ref="B45:B47"/>
    <mergeCell ref="A7:A8"/>
    <mergeCell ref="B7:B8"/>
    <mergeCell ref="C7:H7"/>
    <mergeCell ref="E2:H2"/>
    <mergeCell ref="B5:G5"/>
  </mergeCells>
  <pageMargins left="0.70866141732283472" right="0.15748031496062992" top="0.35433070866141736" bottom="0.31496062992125984" header="0.15748031496062992" footer="0.15748031496062992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приложение 3 "Рес. об"</vt:lpstr>
      <vt:lpstr>прил. м.б. "Рес. обесп.</vt:lpstr>
      <vt:lpstr>приложение 2 правовое регулир.</vt:lpstr>
      <vt:lpstr>приложение 4 источ. фин</vt:lpstr>
      <vt:lpstr>прилож №5 муниц задание</vt:lpstr>
      <vt:lpstr>прилож №6 коэф. значимости</vt:lpstr>
      <vt:lpstr>'прилож №5 муниц задание'!Заголовки_для_печати</vt:lpstr>
      <vt:lpstr>'прилож №6 коэф. значимости'!Заголовки_для_печати</vt:lpstr>
      <vt:lpstr>'приложение 2 правовое регулир.'!Заголовки_для_печати</vt:lpstr>
      <vt:lpstr>'приложение 3 "Рес. об"'!Заголовки_для_печати</vt:lpstr>
      <vt:lpstr>'приложение 4 источ. фин'!Заголовки_для_печати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2016-11-14T08:18:31Z</dcterms:modified>
</cp:coreProperties>
</file>